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obofast-my.sharepoint.com/personal/helari_nakus_neobo_se/Documents/Ekonomi - arbetsmaterial/Rutiner/"/>
    </mc:Choice>
  </mc:AlternateContent>
  <xr:revisionPtr revIDLastSave="0" documentId="8_{180D169F-05A6-451B-991A-7F9AC855EC50}" xr6:coauthVersionLast="47" xr6:coauthVersionMax="47" xr10:uidLastSave="{00000000-0000-0000-0000-000000000000}"/>
  <workbookProtection workbookAlgorithmName="SHA-512" workbookHashValue="tnWPLVw7EGMDx3DH81aWPuXHLj18coeBybYTh5JZ4y8jXn7q20CYvlw0mhEmEOb8mKaNDmZA4ng8Pc6YBtkojQ==" workbookSaltValue="iBTYNw8uaPkuHNRFsZfwPQ==" workbookSpinCount="100000" lockStructure="1"/>
  <bookViews>
    <workbookView xWindow="-110" yWindow="-110" windowWidth="38620" windowHeight="21100" firstSheet="1" activeTab="1" xr2:uid="{00000000-000D-0000-FFFF-FFFF00000000}"/>
  </bookViews>
  <sheets>
    <sheet name="Data" sheetId="3" state="hidden" r:id="rId1"/>
    <sheet name="Fakturainformation" sheetId="10" r:id="rId2"/>
    <sheet name="Input" sheetId="11" state="hidden" r:id="rId3"/>
    <sheet name="Blad1" sheetId="8" state="hidden" r:id="rId4"/>
    <sheet name="ADRESSER" sheetId="2" state="hidden" r:id="rId5"/>
    <sheet name="Blad5" sheetId="7" state="hidden" r:id="rId6"/>
  </sheets>
  <definedNames>
    <definedName name="_xlnm._FilterDatabase" localSheetId="4" hidden="1">ADRESSER!$A$11:$G$140</definedName>
    <definedName name="_xlnm._FilterDatabase" localSheetId="3" hidden="1">Blad1!$A$1:$K$315</definedName>
    <definedName name="_xlnm._FilterDatabase" localSheetId="0" hidden="1">Data!$A$20:$L$20</definedName>
    <definedName name="_xlnm._FilterDatabase" localSheetId="1" hidden="1">Fakturainformation!$A$14:$L$14</definedName>
    <definedName name="_Pricing">#REF!</definedName>
    <definedName name="Bolag">Data!$B$21:$B$473</definedName>
    <definedName name="chktol">#REF!</definedName>
    <definedName name="CIQWBGuid" hidden="1">"dbe6b533-17a8-4c8b-ac9e-caacc8f17a10"</definedName>
    <definedName name="Co_PricingDate">#REF!</definedName>
    <definedName name="Covid_Date">#REF!</definedName>
    <definedName name="GS_CIQ_6_4_UPGRADED">"GS_CIQ_6_4_UPGRADED"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S_SEG_PRIMARY_GIC" hidden="1">"c15584"</definedName>
    <definedName name="IQ_BUS_SEG_PRIMARY_GIC_ABS" hidden="1">"c15572"</definedName>
    <definedName name="IQ_BUS_SEG_SECONDARY_GIC" hidden="1">"c15585"</definedName>
    <definedName name="IQ_BUS_SEG_SECONDARY_GIC_ABS" hidden="1">"c15573"</definedName>
    <definedName name="IQ_BUSINESS_DESCRIPTION" hidden="1">"c322"</definedName>
    <definedName name="IQ_CAPEX" hidden="1">"c103"</definedName>
    <definedName name="IQ_CAPEX_BR" hidden="1">"c111"</definedName>
    <definedName name="IQ_CAPITAL_LEASES" hidden="1">"c115"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T_INVEST" hidden="1">"c124"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A_OUTSTANDING_FILING_DATE" hidden="1">"c1973"</definedName>
    <definedName name="IQ_CLOSEPRICE" hidden="1">"c174"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MPANY_ID" hidden="1">"c3513"</definedName>
    <definedName name="IQ_COMPANY_NAME" hidden="1">"c215"</definedName>
    <definedName name="IQ_COMPANY_TICKER" hidden="1">"c219"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" hidden="1">"c243"</definedName>
    <definedName name="IQ_CURRENT_PORT_DEBT_BR" hidden="1">"c1567"</definedName>
    <definedName name="IQ_CURRENT_PORT_LEASES" hidden="1">"c245"</definedName>
    <definedName name="IQ_CY">10000</definedName>
    <definedName name="IQ_DA_BR" hidden="1">"c248"</definedName>
    <definedName name="IQ_DA_CF" hidden="1">"c249"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BENEFIT_INTEREST_COST" hidden="1">"c283"</definedName>
    <definedName name="IQ_DEF_BENEFIT_ROA" hidden="1">"c285"</definedName>
    <definedName name="IQ_DEF_BENEFIT_SERVICE_COST" hidden="1">"c286"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_AMOUNT" hidden="1">"c3041"</definedName>
    <definedName name="IQ_DIV_SHARE" hidden="1">"c330"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SHARE_SHARE_THOM" hidden="1">"c4005"</definedName>
    <definedName name="IQ_EST_ACT_FFO_THOM" hidden="1">"c4005"</definedName>
    <definedName name="IQ_EST_FFO_DIFF_THOM" hidden="1">"c5186"</definedName>
    <definedName name="IQ_EST_FFO_SHARE_SHARE_DIFF_THOM" hidden="1">"c5186"</definedName>
    <definedName name="IQ_EST_FFO_SHARE_SHARE_SURPRISE_PERCENT_THOM" hidden="1">"c5187"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XPENSE_CODE_">10008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EST_THOM" hidden="1">"c3999"</definedName>
    <definedName name="IQ_FFO_HIGH_EST_CIQ" hidden="1">"c4977"</definedName>
    <definedName name="IQ_FFO_HIGH_EST_THOM" hidden="1">"c4001"</definedName>
    <definedName name="IQ_FFO_LOW_EST_CIQ" hidden="1">"c4978"</definedName>
    <definedName name="IQ_FFO_LOW_EST_THOM" hidden="1">"c4002"</definedName>
    <definedName name="IQ_FFO_MEDIAN_EST_CIQ" hidden="1">"c4979"</definedName>
    <definedName name="IQ_FFO_MEDIAN_EST_THOM" hidden="1">"c4000"</definedName>
    <definedName name="IQ_FFO_NUM_EST_CIQ" hidden="1">"c4980"</definedName>
    <definedName name="IQ_FFO_NUM_EST_THOM" hidden="1">"c4003"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TDDEV_EST_CIQ" hidden="1">"c4981"</definedName>
    <definedName name="IQ_FFO_STDDEV_EST_THOM" hidden="1">"c4004"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CF" hidden="1">"c425"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" hidden="1">"c549"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EVERED_FCF" hidden="1">"c1907"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" hidden="1">"c674"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RKETCAP" hidden="1">"c712"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" hidden="1">"c727"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"05/14/2022 15:14:06"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PEB_ASSETS" hidden="1">"c3356"</definedName>
    <definedName name="IQ_OPEB_EXP_RETURN" hidden="1">"c3398"</definedName>
    <definedName name="IQ_OPEB_INTEREST_COST" hidden="1">"c3395"</definedName>
    <definedName name="IQ_OPEB_SERVICE_COST" hidden="1">"c3392"</definedName>
    <definedName name="IQ_OPEB_TOTAL_COST" hidden="1">"c3404"</definedName>
    <definedName name="IQ_OPENED55" hidden="1">1</definedName>
    <definedName name="IQ_OPER_INC" hidden="1">"c849"</definedName>
    <definedName name="IQ_OPER_INC_BR" hidden="1">"c850"</definedName>
    <definedName name="IQ_OPTIONS_END_OS" hidden="1">"c1573"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ENEFITS_OBLIGATION" hidden="1">"c867"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OUTSTANDING_FILING_DATE" hidden="1">"c1974"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NSION_OBLIGATION_TOTAL_COST" hidden="1">"c3558"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"c1414"</definedName>
    <definedName name="IQ_PERIODDATE_BS" hidden="1">"c1032"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EQUITY" hidden="1">"c1044"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CEDATE" hidden="1">"c1069"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JECTED_PENSION_OBLIGATION" hidden="1">"c1292"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OLVING_SECURED_1_–4_NON_ACCRUAL_FFIEC" hidden="1">"c15565"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GA" hidden="1">"c1158"</definedName>
    <definedName name="IQ_SHAREOUTSTANDING" hidden="1">"c1347"</definedName>
    <definedName name="IQ_SHARESOUTSTANDING" hidden="1">"c1164"</definedName>
    <definedName name="IQ_SHORT_INTEREST" hidden="1">"c1165"</definedName>
    <definedName name="IQ_SP_BIRCA" hidden="1">"c28811"</definedName>
    <definedName name="IQ_SPECIAL_DIV_CF_BR" hidden="1">"c1171"</definedName>
    <definedName name="IQ_ST_DEBT" hidden="1">"c1176"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RIKE_PRICE_OS" hidden="1">"c1646"</definedName>
    <definedName name="IQ_SUB_DEBT_FDIC" hidden="1">"c6346"</definedName>
    <definedName name="IQ_SURPLUS_FDIC" hidden="1">"c6351"</definedName>
    <definedName name="IQ_TEV" hidden="1">"c1219"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COMMON_EQUITY" hidden="1">"c1246"</definedName>
    <definedName name="IQ_TOTAL_DEBT_EXCL_FIN" hidden="1">"c2937"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ASSETS" hidden="1">"c1290"</definedName>
    <definedName name="IQ_TOTAL_RECOVERIES_FDIC" hidden="1">"c6622"</definedName>
    <definedName name="IQ_TOTAL_REV" hidden="1">"c1294"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VOLUME" hidden="1">"c1333"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RC12" hidden="1">"$C$13"</definedName>
    <definedName name="IQRG12" hidden="1">"$H$12:$L$12"</definedName>
    <definedName name="IQRG9" hidden="1">"$G$10:$G$20"</definedName>
    <definedName name="IQRH12" hidden="1">"$I$12:$M$12"</definedName>
    <definedName name="IQRH13" hidden="1">"$I$13:$M$13"</definedName>
    <definedName name="IQRH14" hidden="1">"$I$14:$M$14"</definedName>
    <definedName name="IQRH15" hidden="1">"$I$15:$M$15"</definedName>
    <definedName name="IQRH16" hidden="1">"$I$16"</definedName>
    <definedName name="IQRH17" hidden="1">"$I$17"</definedName>
    <definedName name="IQRH18" hidden="1">"$I$18"</definedName>
    <definedName name="IQRH19" hidden="1">"$I$19"</definedName>
    <definedName name="IQRH20" hidden="1">"$I$20"</definedName>
    <definedName name="IQRH21" hidden="1">"$I$21"</definedName>
    <definedName name="IQRH22" hidden="1">"$I$22"</definedName>
    <definedName name="IQRH23" hidden="1">"$I$23"</definedName>
    <definedName name="IQRH24" hidden="1">"$I$24"</definedName>
    <definedName name="IQRH25" hidden="1">"$I$25"</definedName>
    <definedName name="IQRH26" hidden="1">"$I$26"</definedName>
    <definedName name="IQRH27" hidden="1">"$I$27"</definedName>
    <definedName name="IQRH28" hidden="1">"$I$28"</definedName>
    <definedName name="IQRH29" hidden="1">"$I$29"</definedName>
    <definedName name="IQRH30" hidden="1">"$I$30"</definedName>
    <definedName name="IQRH31" hidden="1">"$I$31"</definedName>
    <definedName name="IQRH32" hidden="1">"$I$32:$K$32"</definedName>
    <definedName name="IQRH33" hidden="1">"$I$33"</definedName>
    <definedName name="IQRH34" hidden="1">"$I$34"</definedName>
    <definedName name="IQRH35" hidden="1">"$I$35"</definedName>
    <definedName name="IQRH36" hidden="1">"$I$36:$K$36"</definedName>
    <definedName name="IQRH37" hidden="1">"$I$37:$L$37"</definedName>
    <definedName name="IQRH38" hidden="1">"$I$38:$J$38"</definedName>
    <definedName name="IQRH39" hidden="1">"$I$39"</definedName>
    <definedName name="IQRH40" hidden="1">"$I$40:$M$40"</definedName>
    <definedName name="IQRH41" hidden="1">"$I$41:$M$41"</definedName>
    <definedName name="IQRH42" hidden="1">"$I$42:$L$42"</definedName>
    <definedName name="IQRH43" hidden="1">"$I$43:$M$43"</definedName>
    <definedName name="IQRH44" hidden="1">"$I$44"</definedName>
    <definedName name="IQRH45" hidden="1">"$I$45:$K$45"</definedName>
    <definedName name="IQRH46" hidden="1">"$I$46:$M$46"</definedName>
    <definedName name="IQRH47" hidden="1">"$I$47"</definedName>
    <definedName name="IQRH48" hidden="1">"$I$48:$K$48"</definedName>
    <definedName name="IQRH49" hidden="1">"$I$49:$J$49"</definedName>
    <definedName name="IQRH50" hidden="1">"$I$50:$M$50"</definedName>
    <definedName name="IQRH51" hidden="1">"$I$51:$M$51"</definedName>
    <definedName name="IQRH52" hidden="1">"$I$52:$K$52"</definedName>
    <definedName name="IQRH53" hidden="1">"$I$53:$K$53"</definedName>
    <definedName name="IQRH54" hidden="1">"$I$54:$J$54"</definedName>
    <definedName name="IQRH55" hidden="1">"$I$55:$J$55"</definedName>
    <definedName name="IQRI12" hidden="1">"$J$12:$N$12"</definedName>
    <definedName name="IQRI13" hidden="1">"$J$13:$N$13"</definedName>
    <definedName name="IQRI14" hidden="1">"$J$14:$N$14"</definedName>
    <definedName name="IQRI15" hidden="1">"$J$15:$N$15"</definedName>
    <definedName name="IQRI16" hidden="1">"$J$16:$N$16"</definedName>
    <definedName name="IQRI17" hidden="1">"$J$17:$N$17"</definedName>
    <definedName name="IQRI18" hidden="1">"$J$18:$K$18"</definedName>
    <definedName name="IQRI19" hidden="1">"$J$19:$N$19"</definedName>
    <definedName name="IQRI20" hidden="1">"$J$20:$N$20"</definedName>
    <definedName name="IQRI21" hidden="1">"$J$21:$N$21"</definedName>
    <definedName name="IQRI22" hidden="1">"$J$22:$N$22"</definedName>
    <definedName name="IQRI23" hidden="1">"$J$23:$N$23"</definedName>
    <definedName name="IQRI26" hidden="1">"$J$26:$K$26"</definedName>
    <definedName name="IQRI27" hidden="1">"$J$27:$K$27"</definedName>
    <definedName name="IQRJ12" hidden="1">"$K$12:$O$12"</definedName>
    <definedName name="IQRJ13" hidden="1">"$K$13:$O$13"</definedName>
    <definedName name="IQRJ14" hidden="1">"$K$14:$O$14"</definedName>
    <definedName name="IQRJ15" hidden="1">"$K$15:$O$15"</definedName>
    <definedName name="IQRJ16" hidden="1">"$K$16:$O$16"</definedName>
    <definedName name="IQRJ17" hidden="1">"$K$17:$M$17"</definedName>
    <definedName name="IQRJ18" hidden="1">"$K$18:$O$18"</definedName>
    <definedName name="IQRJ19" hidden="1">"$K$19:$O$19"</definedName>
    <definedName name="IQRJ20" hidden="1">"$K$20:$O$20"</definedName>
    <definedName name="IQRJ21" hidden="1">"$K$21"</definedName>
    <definedName name="IQRJ22" hidden="1">"$K$22"</definedName>
    <definedName name="IQRJ23" hidden="1">"$K$23"</definedName>
    <definedName name="IQRJ24" hidden="1">"$K$24"</definedName>
    <definedName name="IQRJ25" hidden="1">"$K$25"</definedName>
    <definedName name="IQRJ26" hidden="1">"$K$26:$L$26"</definedName>
    <definedName name="IQRJ27" hidden="1">"$K$27:$M$27"</definedName>
    <definedName name="IQRJ28" hidden="1">"$K$28:$O$28"</definedName>
    <definedName name="IQRJ29" hidden="1">"$K$29:$O$29"</definedName>
    <definedName name="IQRJ30" hidden="1">"$K$30:$O$30"</definedName>
    <definedName name="IQRJ31" hidden="1">"$K$31"</definedName>
    <definedName name="IQRJ32" hidden="1">"$K$32:$O$32"</definedName>
    <definedName name="IQRJ33" hidden="1">"$K$33:$O$33"</definedName>
    <definedName name="IQRJ34" hidden="1">"$K$34:$O$34"</definedName>
    <definedName name="IQRJ35" hidden="1">"$K$35:$O$35"</definedName>
    <definedName name="IQRJ36" hidden="1">"$K$36:$O$36"</definedName>
    <definedName name="IQRJ37" hidden="1">"$K$37:$O$37"</definedName>
    <definedName name="IQRJ38" hidden="1">"$K$38:$O$38"</definedName>
    <definedName name="IQRJ39" hidden="1">"$K$39:$O$39"</definedName>
    <definedName name="IQRJ40" hidden="1">"$K$40:$O$40"</definedName>
    <definedName name="IQRJ41" hidden="1">"$K$41:$O$41"</definedName>
    <definedName name="IQRJ42" hidden="1">"$K$42:$O$42"</definedName>
    <definedName name="IQRJ43" hidden="1">"$K$43:$O$43"</definedName>
    <definedName name="IQRJ44" hidden="1">"$K$44:$O$44"</definedName>
    <definedName name="IQRJ45" hidden="1">"$K$45:$M$45"</definedName>
    <definedName name="IQRJ46" hidden="1">"$K$46:$L$46"</definedName>
    <definedName name="IQRJ47" hidden="1">"$K$47:$O$47"</definedName>
    <definedName name="IQRJ48" hidden="1">"$K$48:$O$48"</definedName>
    <definedName name="IQRJ49" hidden="1">"$K$49:$O$49"</definedName>
    <definedName name="IQRJ50" hidden="1">"$K$50:$O$50"</definedName>
    <definedName name="IQRJ51" hidden="1">"$K$51:$O$51"</definedName>
    <definedName name="IQRJ52" hidden="1">"$K$52:$N$52"</definedName>
    <definedName name="IQRJ53" hidden="1">"$K$53:$O$53"</definedName>
    <definedName name="IQRJ54" hidden="1">"$K$54:$O$54"</definedName>
    <definedName name="IQRJ55" hidden="1">"$K$55:$O$55"</definedName>
    <definedName name="IQRJ56" hidden="1">"$K$56:$O$56"</definedName>
    <definedName name="IQRJ57" hidden="1">"$K$57:$O$57"</definedName>
    <definedName name="IQRJ58" hidden="1">"$K$58:$M$58"</definedName>
    <definedName name="IQRJ59" hidden="1">"$K$59:$O$59"</definedName>
    <definedName name="IQRJ60" hidden="1">"$K$60:$O$60"</definedName>
    <definedName name="IQRJ61" hidden="1">"$K$61:$O$61"</definedName>
    <definedName name="IQRJ62" hidden="1">"$K$62:$M$62"</definedName>
    <definedName name="IQRJ63" hidden="1">"$K$63:$O$63"</definedName>
    <definedName name="IQRJ64" hidden="1">"$K$64:$O$64"</definedName>
    <definedName name="IQRJ65" hidden="1">"$K$65:$O$65"</definedName>
    <definedName name="IQRJ66" hidden="1">"$K$66:$O$66"</definedName>
    <definedName name="IQRJ67" hidden="1">"$K$67:$O$67"</definedName>
    <definedName name="IQRJ68" hidden="1">"$K$68:$O$68"</definedName>
    <definedName name="IQRJ69" hidden="1">"$K$69:$O$69"</definedName>
    <definedName name="IQRJ70" hidden="1">"$K$70:$O$70"</definedName>
    <definedName name="IQRJ71" hidden="1">"$K$71:$O$71"</definedName>
    <definedName name="IQRJ72" hidden="1">"$K$72:$O$72"</definedName>
    <definedName name="IQRJ73" hidden="1">"$K$73:$O$73"</definedName>
    <definedName name="IQRJ74" hidden="1">"$K$74:$O$74"</definedName>
    <definedName name="IQRJ75" hidden="1">"$K$75:$L$75"</definedName>
    <definedName name="IQRJ76" hidden="1">"$K$76:$O$76"</definedName>
    <definedName name="IQRJ77" hidden="1">"$K$77:$N$77"</definedName>
    <definedName name="IQRJ78" hidden="1">"$K$78:$O$78"</definedName>
    <definedName name="IQRJ79" hidden="1">"$K$79:$O$79"</definedName>
    <definedName name="IQRJ80" hidden="1">"$K$80:$O$80"</definedName>
    <definedName name="IQRJ81" hidden="1">"$K$81:$O$81"</definedName>
    <definedName name="IQRJ82" hidden="1">"$K$82:$O$82"</definedName>
    <definedName name="IQRJ83" hidden="1">"$K$83:$O$83"</definedName>
    <definedName name="IQRJ84" hidden="1">"$K$84:$O$84"</definedName>
    <definedName name="IQRJ85" hidden="1">"$K$85:$O$85"</definedName>
    <definedName name="IQRJ86" hidden="1">"$K$86:$O$86"</definedName>
    <definedName name="IQRJ87" hidden="1">"$K$87:$O$87"</definedName>
    <definedName name="IQRJ88" hidden="1">"$K$88:$L$88"</definedName>
    <definedName name="IQRJ89" hidden="1">"$K$89"</definedName>
    <definedName name="IQRJ90" hidden="1">"$K$90:$N$90"</definedName>
    <definedName name="IQRJ91" hidden="1">"$K$91"</definedName>
    <definedName name="IQRJ92" hidden="1">"$K$92"</definedName>
    <definedName name="IQRJ93" hidden="1">"$K$93"</definedName>
    <definedName name="IQRM12" hidden="1">"$N$12:$R$12"</definedName>
    <definedName name="IQRN12" hidden="1">"$O$12:$S$12"</definedName>
    <definedName name="IQRN13" hidden="1">"$O$13:$S$13"</definedName>
    <definedName name="IQRN14" hidden="1">"$O$14:$S$14"</definedName>
    <definedName name="IQRN15" hidden="1">"$O$15:$S$15"</definedName>
    <definedName name="IQRN16" hidden="1">"$O$16"</definedName>
    <definedName name="IQRN17" hidden="1">"$O$17"</definedName>
    <definedName name="IQRN18" hidden="1">"$O$18"</definedName>
    <definedName name="IQRN19" hidden="1">"$O$19"</definedName>
    <definedName name="IQRN20" hidden="1">"$O$20"</definedName>
    <definedName name="IQRN21" hidden="1">"$O$21"</definedName>
    <definedName name="IQRN22" hidden="1">"$O$22"</definedName>
    <definedName name="IQRN23" hidden="1">"$O$23"</definedName>
    <definedName name="IQRN24" hidden="1">"$O$24"</definedName>
    <definedName name="IQRN25" hidden="1">"$O$25"</definedName>
    <definedName name="IQRN26" hidden="1">"$O$26"</definedName>
    <definedName name="IQRN27" hidden="1">"$O$27"</definedName>
    <definedName name="IQRN28" hidden="1">"$O$28"</definedName>
    <definedName name="IQRN29" hidden="1">"$O$29"</definedName>
    <definedName name="IQRN30" hidden="1">"$O$30"</definedName>
    <definedName name="IQRN31" hidden="1">"$O$31"</definedName>
    <definedName name="IQRN32" hidden="1">"$O$32:$Q$32"</definedName>
    <definedName name="IQRN33" hidden="1">"$O$33"</definedName>
    <definedName name="IQRN34" hidden="1">"$O$34"</definedName>
    <definedName name="IQRN35" hidden="1">"$O$35"</definedName>
    <definedName name="IQRN36" hidden="1">"$O$36:$Q$36"</definedName>
    <definedName name="IQRN37" hidden="1">"$O$37:$R$37"</definedName>
    <definedName name="IQRN38" hidden="1">"$O$38:$P$38"</definedName>
    <definedName name="IQRN39" hidden="1">"$O$39"</definedName>
    <definedName name="IQRN40" hidden="1">"$O$40:$S$40"</definedName>
    <definedName name="IQRN41" hidden="1">"$O$41:$S$41"</definedName>
    <definedName name="IQRN42" hidden="1">"$O$42:$R$42"</definedName>
    <definedName name="IQRN43" hidden="1">"$O$43:$S$43"</definedName>
    <definedName name="IQRN44" hidden="1">"$O$44"</definedName>
    <definedName name="IQRN45" hidden="1">"$O$45:$Q$45"</definedName>
    <definedName name="IQRN46" hidden="1">"$O$46:$S$46"</definedName>
    <definedName name="IQRN47" hidden="1">"$O$47"</definedName>
    <definedName name="IQRN48" hidden="1">"$O$48:$Q$48"</definedName>
    <definedName name="IQRN49" hidden="1">"$O$49:$P$49"</definedName>
    <definedName name="IQRN50" hidden="1">"$O$50:$S$50"</definedName>
    <definedName name="IQRN51" hidden="1">"$O$51:$S$51"</definedName>
    <definedName name="IQRN52" hidden="1">"$O$52:$Q$52"</definedName>
    <definedName name="IQRN53" hidden="1">"$O$53:$Q$53"</definedName>
    <definedName name="IQRN54" hidden="1">"$O$54:$P$54"</definedName>
    <definedName name="IQRN55" hidden="1">"$O$55:$P$55"</definedName>
    <definedName name="IQRO12" hidden="1">"$P$12:$T$12"</definedName>
    <definedName name="IQRO13" hidden="1">"$P$13:$T$13"</definedName>
    <definedName name="IQRO14" hidden="1">"$P$14:$T$14"</definedName>
    <definedName name="IQRO15" hidden="1">"$P$15:$T$15"</definedName>
    <definedName name="IQRO16" hidden="1">"$P$16:$T$16"</definedName>
    <definedName name="IQRO17" hidden="1">"$P$17:$T$17"</definedName>
    <definedName name="IQRO18" hidden="1">"$P$18:$Q$18"</definedName>
    <definedName name="IQRO19" hidden="1">"$P$19:$T$19"</definedName>
    <definedName name="IQRO20" hidden="1">"$P$20:$T$20"</definedName>
    <definedName name="IQRO21" hidden="1">"$P$21:$T$21"</definedName>
    <definedName name="IQRO22" hidden="1">"$P$22:$T$22"</definedName>
    <definedName name="IQRO23" hidden="1">"$P$23:$T$23"</definedName>
    <definedName name="IQRO26" hidden="1">"$P$26:$Q$26"</definedName>
    <definedName name="IQRO27" hidden="1">"$P$27:$Q$27"</definedName>
    <definedName name="IQRP12" hidden="1">"$Q$12:$U$12"</definedName>
    <definedName name="IQRP13" hidden="1">"$Q$13:$U$13"</definedName>
    <definedName name="IQRP14" hidden="1">"$Q$14:$U$14"</definedName>
    <definedName name="IQRP15" hidden="1">"$Q$15:$U$15"</definedName>
    <definedName name="IQRP16" hidden="1">"$Q$16:$U$16"</definedName>
    <definedName name="IQRP17" hidden="1">"$Q$17:$S$17"</definedName>
    <definedName name="IQRP18" hidden="1">"$Q$18:$U$18"</definedName>
    <definedName name="IQRP19" hidden="1">"$Q$19:$U$19"</definedName>
    <definedName name="IQRP20" hidden="1">"$Q$20:$U$20"</definedName>
    <definedName name="IQRP21" hidden="1">"$Q$21"</definedName>
    <definedName name="IQRP22" hidden="1">"$Q$22"</definedName>
    <definedName name="IQRP23" hidden="1">"$Q$23"</definedName>
    <definedName name="IQRP24" hidden="1">"$Q$24"</definedName>
    <definedName name="IQRP25" hidden="1">"$Q$25"</definedName>
    <definedName name="IQRP26" hidden="1">"$Q$26:$R$26"</definedName>
    <definedName name="IQRP27" hidden="1">"$Q$27:$S$27"</definedName>
    <definedName name="IQRP28" hidden="1">"$Q$28:$U$28"</definedName>
    <definedName name="IQRP29" hidden="1">"$Q$29:$U$29"</definedName>
    <definedName name="IQRP30" hidden="1">"$Q$30:$U$30"</definedName>
    <definedName name="IQRP31" hidden="1">"$Q$31"</definedName>
    <definedName name="IQRP32" hidden="1">"$Q$32:$U$32"</definedName>
    <definedName name="IQRP33" hidden="1">"$Q$33:$U$33"</definedName>
    <definedName name="IQRP34" hidden="1">"$Q$34:$U$34"</definedName>
    <definedName name="IQRP35" hidden="1">"$Q$35:$U$35"</definedName>
    <definedName name="IQRP36" hidden="1">"$Q$36:$U$36"</definedName>
    <definedName name="IQRP37" hidden="1">"$Q$37:$U$37"</definedName>
    <definedName name="IQRP38" hidden="1">"$Q$38:$U$38"</definedName>
    <definedName name="IQRP39" hidden="1">"$Q$39:$U$39"</definedName>
    <definedName name="IQRP40" hidden="1">"$Q$40:$U$40"</definedName>
    <definedName name="IQRP41" hidden="1">"$Q$41:$U$41"</definedName>
    <definedName name="IQRP42" hidden="1">"$Q$42:$U$42"</definedName>
    <definedName name="IQRP43" hidden="1">"$Q$43:$U$43"</definedName>
    <definedName name="IQRP44" hidden="1">"$Q$44:$U$44"</definedName>
    <definedName name="IQRP45" hidden="1">"$Q$45:$S$45"</definedName>
    <definedName name="IQRP46" hidden="1">"$Q$46:$R$46"</definedName>
    <definedName name="IQRP47" hidden="1">"$Q$47:$U$47"</definedName>
    <definedName name="IQRP48" hidden="1">"$Q$48:$U$48"</definedName>
    <definedName name="IQRP49" hidden="1">"$Q$49:$U$49"</definedName>
    <definedName name="IQRP50" hidden="1">"$Q$50:$U$50"</definedName>
    <definedName name="IQRP51" hidden="1">"$Q$51:$U$51"</definedName>
    <definedName name="IQRP52" hidden="1">"$Q$52:$T$52"</definedName>
    <definedName name="IQRP53" hidden="1">"$Q$53:$U$53"</definedName>
    <definedName name="IQRP54" hidden="1">"$Q$54:$U$54"</definedName>
    <definedName name="IQRP55" hidden="1">"$Q$55:$U$55"</definedName>
    <definedName name="IQRP56" hidden="1">"$Q$56:$U$56"</definedName>
    <definedName name="IQRP57" hidden="1">"$Q$57:$U$57"</definedName>
    <definedName name="IQRP58" hidden="1">"$Q$58:$S$58"</definedName>
    <definedName name="IQRP59" hidden="1">"$Q$59:$U$59"</definedName>
    <definedName name="IQRP60" hidden="1">"$Q$60:$U$60"</definedName>
    <definedName name="IQRP61" hidden="1">"$Q$61:$U$61"</definedName>
    <definedName name="IQRP62" hidden="1">"$Q$62:$S$62"</definedName>
    <definedName name="IQRP63" hidden="1">"$Q$63:$U$63"</definedName>
    <definedName name="IQRP64" hidden="1">"$Q$64:$U$64"</definedName>
    <definedName name="IQRP65" hidden="1">"$Q$65:$U$65"</definedName>
    <definedName name="IQRP66" hidden="1">"$Q$66:$U$66"</definedName>
    <definedName name="IQRP67" hidden="1">"$Q$67:$U$67"</definedName>
    <definedName name="IQRP68" hidden="1">"$Q$68:$U$68"</definedName>
    <definedName name="IQRP69" hidden="1">"$Q$69:$U$69"</definedName>
    <definedName name="IQRP70" hidden="1">"$Q$70:$U$70"</definedName>
    <definedName name="IQRP71" hidden="1">"$Q$71:$U$71"</definedName>
    <definedName name="IQRP72" hidden="1">"$Q$72:$U$72"</definedName>
    <definedName name="IQRP73" hidden="1">"$Q$73:$U$73"</definedName>
    <definedName name="IQRP74" hidden="1">"$Q$74:$U$74"</definedName>
    <definedName name="IQRP75" hidden="1">"$Q$75:$R$75"</definedName>
    <definedName name="IQRP76" hidden="1">"$Q$76:$U$76"</definedName>
    <definedName name="IQRP77" hidden="1">"$Q$77:$T$77"</definedName>
    <definedName name="IQRP78" hidden="1">"$Q$78:$U$78"</definedName>
    <definedName name="IQRP79" hidden="1">"$Q$79:$U$79"</definedName>
    <definedName name="IQRP80" hidden="1">"$Q$80:$U$80"</definedName>
    <definedName name="IQRP81" hidden="1">"$Q$81:$U$81"</definedName>
    <definedName name="IQRP82" hidden="1">"$Q$82:$U$82"</definedName>
    <definedName name="IQRP83" hidden="1">"$Q$83:$U$83"</definedName>
    <definedName name="IQRP84" hidden="1">"$Q$84:$U$84"</definedName>
    <definedName name="IQRP85" hidden="1">"$Q$85:$U$85"</definedName>
    <definedName name="IQRP86" hidden="1">"$Q$86:$U$86"</definedName>
    <definedName name="IQRP87" hidden="1">"$Q$87:$U$87"</definedName>
    <definedName name="IQRP88" hidden="1">"$Q$88:$R$88"</definedName>
    <definedName name="IQRP89" hidden="1">"$Q$89"</definedName>
    <definedName name="IQRP90" hidden="1">"$Q$90:$T$90"</definedName>
    <definedName name="IQRP91" hidden="1">"$Q$91"</definedName>
    <definedName name="IQRP92" hidden="1">"$Q$92"</definedName>
    <definedName name="IQRP93" hidden="1">"$Q$93"</definedName>
    <definedName name="IQRPeopleH12" hidden="1">#REF!</definedName>
    <definedName name="IQRPeopleH13" hidden="1">#REF!</definedName>
    <definedName name="IQRPeopleH14" hidden="1">#REF!</definedName>
    <definedName name="IQRPeopleH15" hidden="1">#REF!</definedName>
    <definedName name="IQRPeopleN12" hidden="1">#REF!</definedName>
    <definedName name="IQRPeopleN13" hidden="1">#REF!</definedName>
    <definedName name="IQRPeopleN14" hidden="1">#REF!</definedName>
    <definedName name="IQRPeopleN15" hidden="1">#REF!</definedName>
    <definedName name="IQRSheet2H12" hidden="1">#REF!</definedName>
    <definedName name="IQRSheet2H13" hidden="1">#REF!</definedName>
    <definedName name="IQRSheet2H14" hidden="1">#REF!</definedName>
    <definedName name="IQRSheet2H15" hidden="1">#REF!</definedName>
    <definedName name="IQRSheet2H16" hidden="1">#REF!</definedName>
    <definedName name="IQRSheet2H17" hidden="1">#REF!</definedName>
    <definedName name="IQRSheet2H18" hidden="1">#REF!</definedName>
    <definedName name="IQRSheet2H19" hidden="1">#REF!</definedName>
    <definedName name="IQRSheet2H20" hidden="1">#REF!</definedName>
    <definedName name="IQRSheet2N12" hidden="1">#REF!</definedName>
    <definedName name="IQRSheet2N13" hidden="1">#REF!</definedName>
    <definedName name="IQRSheet2N14" hidden="1">#REF!</definedName>
    <definedName name="IQRSheet2N15" hidden="1">#REF!</definedName>
    <definedName name="IQRSheet2N16" hidden="1">#REF!</definedName>
    <definedName name="IQRSheet2N17" hidden="1">#REF!</definedName>
    <definedName name="IQRSheet2N18" hidden="1">#REF!</definedName>
    <definedName name="IQRSheet2N19" hidden="1">#REF!</definedName>
    <definedName name="IQRSheet2N20" hidden="1">#REF!</definedName>
    <definedName name="Orgnr">Data!$C$21:$C$474</definedName>
    <definedName name="Orgnr2">Data!$I$21:$I$474</definedName>
    <definedName name="Print_Area_Reset">OFFSET(Full_Print,0,0,Last_Row)</definedName>
    <definedName name="RIC">#REF!</definedName>
    <definedName name="TestAdd">"Test RefersTo1"</definedName>
    <definedName name="TRNR_088f3b88a3584aafa77b97dc2dfe9372_7_25" hidden="1">#REF!</definedName>
    <definedName name="TRNR_28c4619bdc1c417bbcd8c0d99beb9c41_2_1" hidden="1">#REF!</definedName>
    <definedName name="TRNR_903453ed5375458eb4599d8069478634_528_5" hidden="1">#REF!</definedName>
    <definedName name="TRNR_a0d8bd9d848540e6a8e291809d7392b3_8_1" hidden="1">#REF!</definedName>
    <definedName name="TRNR_ea8c467425fc420ea67fa8957fb09f87_8_1" hidden="1">#REF!</definedName>
    <definedName name="TRNR_f9c05156b09f49f78c3fd842ded31179_8_2" hidden="1">#REF!</definedName>
    <definedName name="_xlnm.Print_Are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1" l="1"/>
  <c r="O3" i="11"/>
  <c r="O2" i="11"/>
  <c r="O1" i="11"/>
  <c r="A15" i="10" a="1"/>
  <c r="W3" i="11" a="1"/>
  <c r="W3" i="11" s="1"/>
  <c r="V3" i="11" a="1"/>
  <c r="V3" i="11" s="1"/>
  <c r="U3" i="11" a="1"/>
  <c r="U3" i="11" s="1"/>
  <c r="T3" i="11" a="1"/>
  <c r="T3" i="11" s="1"/>
  <c r="S3" i="11" a="1"/>
  <c r="S3" i="11" s="1"/>
  <c r="R3" i="11" a="1"/>
  <c r="R3" i="11" s="1"/>
  <c r="P1" i="11" l="1" a="1"/>
  <c r="P1" i="11" s="1"/>
  <c r="C4" i="10" s="1"/>
  <c r="H2" i="10"/>
  <c r="A15" i="10"/>
  <c r="E2" i="10"/>
  <c r="M336" i="3"/>
  <c r="M308" i="3"/>
  <c r="M305" i="3"/>
  <c r="M295" i="3"/>
  <c r="M294" i="3"/>
  <c r="M256" i="3"/>
  <c r="M252" i="3"/>
  <c r="M250" i="3"/>
  <c r="M248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192" i="3"/>
  <c r="M134" i="3"/>
  <c r="M110" i="3"/>
  <c r="M87" i="3"/>
  <c r="M85" i="3"/>
  <c r="M67" i="3"/>
  <c r="M54" i="3"/>
  <c r="M33" i="3"/>
  <c r="M32" i="3"/>
  <c r="F8" i="3" a="1"/>
  <c r="F8" i="3" s="1"/>
  <c r="C5" i="10" l="1"/>
  <c r="H8" i="10"/>
  <c r="H6" i="10"/>
  <c r="H5" i="10"/>
  <c r="H3" i="10"/>
  <c r="H4" i="10" s="1"/>
  <c r="E8" i="10"/>
  <c r="E7" i="10"/>
  <c r="E6" i="10"/>
  <c r="E5" i="10"/>
  <c r="E3" i="10"/>
  <c r="E4" i="10" s="1"/>
  <c r="B8" i="3"/>
  <c r="M312" i="3"/>
  <c r="M309" i="3"/>
  <c r="M299" i="3"/>
  <c r="M298" i="3"/>
  <c r="M260" i="3"/>
  <c r="M254" i="3"/>
  <c r="M247" i="3"/>
  <c r="M249" i="3"/>
  <c r="M196" i="3"/>
  <c r="M143" i="3"/>
  <c r="M142" i="3"/>
  <c r="M109" i="3"/>
  <c r="B4" i="3" l="1"/>
  <c r="M337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1" i="3"/>
  <c r="M310" i="3"/>
  <c r="M307" i="3"/>
  <c r="M306" i="3"/>
  <c r="M304" i="3"/>
  <c r="M303" i="3"/>
  <c r="M302" i="3"/>
  <c r="M301" i="3"/>
  <c r="M300" i="3"/>
  <c r="M297" i="3"/>
  <c r="M296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59" i="3"/>
  <c r="M258" i="3"/>
  <c r="M257" i="3"/>
  <c r="M255" i="3"/>
  <c r="M253" i="3"/>
  <c r="M251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5" i="3"/>
  <c r="M194" i="3"/>
  <c r="M193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1" i="3"/>
  <c r="M140" i="3"/>
  <c r="M139" i="3"/>
  <c r="M138" i="3"/>
  <c r="M137" i="3"/>
  <c r="M136" i="3"/>
  <c r="M135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6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6" i="3"/>
  <c r="M65" i="3"/>
  <c r="M64" i="3"/>
  <c r="M63" i="3"/>
  <c r="M62" i="3"/>
  <c r="M61" i="3"/>
  <c r="M60" i="3"/>
  <c r="M59" i="3"/>
  <c r="M58" i="3"/>
  <c r="M57" i="3"/>
  <c r="M56" i="3"/>
  <c r="M55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P2" i="3" s="1" a="1"/>
  <c r="P2" i="3" s="1"/>
  <c r="M37" i="3"/>
  <c r="M36" i="3"/>
  <c r="M35" i="3"/>
  <c r="M34" i="3"/>
  <c r="M31" i="3"/>
  <c r="B11" i="3" s="1" a="1"/>
  <c r="B11" i="3" s="1"/>
  <c r="F2" i="3" a="1"/>
  <c r="F2" i="3" s="1"/>
  <c r="F3" i="3" s="1"/>
  <c r="T2" i="3" a="1"/>
  <c r="T2" i="3" s="1"/>
  <c r="S2" i="3" a="1"/>
  <c r="S2" i="3" s="1"/>
  <c r="R2" i="3" a="1"/>
  <c r="R2" i="3" s="1"/>
  <c r="Q2" i="3" a="1"/>
  <c r="B15" i="3"/>
  <c r="B14" i="3"/>
  <c r="B13" i="3"/>
  <c r="O2" i="3" a="1"/>
  <c r="O2" i="3" s="1"/>
  <c r="B7" i="3"/>
  <c r="H6" i="8"/>
  <c r="K6" i="8" s="1"/>
  <c r="Q2" i="3" l="1"/>
  <c r="H267" i="8"/>
  <c r="K267" i="8" s="1"/>
  <c r="H309" i="8"/>
  <c r="K309" i="8" s="1"/>
  <c r="H299" i="8"/>
  <c r="K299" i="8" s="1"/>
  <c r="H289" i="8"/>
  <c r="K289" i="8" s="1"/>
  <c r="H257" i="8"/>
  <c r="K257" i="8" s="1"/>
  <c r="H225" i="8"/>
  <c r="K225" i="8" s="1"/>
  <c r="H193" i="8"/>
  <c r="K193" i="8" s="1"/>
  <c r="H161" i="8"/>
  <c r="K161" i="8" s="1"/>
  <c r="H129" i="8"/>
  <c r="K129" i="8" s="1"/>
  <c r="H97" i="8"/>
  <c r="K97" i="8" s="1"/>
  <c r="H65" i="8"/>
  <c r="K65" i="8" s="1"/>
  <c r="H29" i="8"/>
  <c r="K29" i="8" s="1"/>
  <c r="H308" i="8"/>
  <c r="K308" i="8" s="1"/>
  <c r="H276" i="8"/>
  <c r="K276" i="8" s="1"/>
  <c r="H244" i="8"/>
  <c r="K244" i="8" s="1"/>
  <c r="H202" i="8"/>
  <c r="K202" i="8" s="1"/>
  <c r="H160" i="8"/>
  <c r="K160" i="8" s="1"/>
  <c r="H128" i="8"/>
  <c r="K128" i="8" s="1"/>
  <c r="H96" i="8"/>
  <c r="K96" i="8" s="1"/>
  <c r="H64" i="8"/>
  <c r="K64" i="8" s="1"/>
  <c r="H28" i="8"/>
  <c r="K28" i="8" s="1"/>
  <c r="H307" i="8"/>
  <c r="K307" i="8" s="1"/>
  <c r="H265" i="8"/>
  <c r="K265" i="8" s="1"/>
  <c r="H233" i="8"/>
  <c r="K233" i="8" s="1"/>
  <c r="H201" i="8"/>
  <c r="K201" i="8" s="1"/>
  <c r="H169" i="8"/>
  <c r="K169" i="8" s="1"/>
  <c r="H137" i="8"/>
  <c r="K137" i="8" s="1"/>
  <c r="H105" i="8"/>
  <c r="K105" i="8" s="1"/>
  <c r="H83" i="8"/>
  <c r="K83" i="8" s="1"/>
  <c r="H61" i="8"/>
  <c r="K61" i="8" s="1"/>
  <c r="H41" i="8"/>
  <c r="K41" i="8" s="1"/>
  <c r="H2" i="8"/>
  <c r="K2" i="8" s="1"/>
  <c r="H284" i="8"/>
  <c r="K284" i="8" s="1"/>
  <c r="H252" i="8"/>
  <c r="K252" i="8" s="1"/>
  <c r="H220" i="8"/>
  <c r="K220" i="8" s="1"/>
  <c r="H188" i="8"/>
  <c r="K188" i="8" s="1"/>
  <c r="H146" i="8"/>
  <c r="K146" i="8" s="1"/>
  <c r="H104" i="8"/>
  <c r="K104" i="8" s="1"/>
  <c r="H72" i="8"/>
  <c r="K72" i="8" s="1"/>
  <c r="H37" i="8"/>
  <c r="K37" i="8" s="1"/>
  <c r="H315" i="8"/>
  <c r="K315" i="8" s="1"/>
  <c r="H273" i="8"/>
  <c r="K273" i="8" s="1"/>
  <c r="H229" i="8"/>
  <c r="K229" i="8" s="1"/>
  <c r="H197" i="8"/>
  <c r="K197" i="8" s="1"/>
  <c r="H165" i="8"/>
  <c r="K165" i="8" s="1"/>
  <c r="H133" i="8"/>
  <c r="K133" i="8" s="1"/>
  <c r="H101" i="8"/>
  <c r="K101" i="8" s="1"/>
  <c r="H49" i="8"/>
  <c r="K49" i="8" s="1"/>
  <c r="H11" i="8"/>
  <c r="K11" i="8" s="1"/>
  <c r="H292" i="8"/>
  <c r="K292" i="8" s="1"/>
  <c r="H260" i="8"/>
  <c r="K260" i="8" s="1"/>
  <c r="H228" i="8"/>
  <c r="K228" i="8" s="1"/>
  <c r="H218" i="8"/>
  <c r="K218" i="8" s="1"/>
  <c r="H208" i="8"/>
  <c r="K208" i="8" s="1"/>
  <c r="H196" i="8"/>
  <c r="K196" i="8" s="1"/>
  <c r="H186" i="8"/>
  <c r="K186" i="8" s="1"/>
  <c r="H176" i="8"/>
  <c r="K176" i="8" s="1"/>
  <c r="H164" i="8"/>
  <c r="K164" i="8" s="1"/>
  <c r="H154" i="8"/>
  <c r="K154" i="8" s="1"/>
  <c r="H144" i="8"/>
  <c r="K144" i="8" s="1"/>
  <c r="H132" i="8"/>
  <c r="K132" i="8" s="1"/>
  <c r="H122" i="8"/>
  <c r="K122" i="8" s="1"/>
  <c r="H112" i="8"/>
  <c r="K112" i="8" s="1"/>
  <c r="H100" i="8"/>
  <c r="K100" i="8" s="1"/>
  <c r="H90" i="8"/>
  <c r="K90" i="8" s="1"/>
  <c r="H80" i="8"/>
  <c r="K80" i="8" s="1"/>
  <c r="H68" i="8"/>
  <c r="K68" i="8" s="1"/>
  <c r="H58" i="8"/>
  <c r="K58" i="8" s="1"/>
  <c r="H48" i="8"/>
  <c r="K48" i="8" s="1"/>
  <c r="H35" i="8"/>
  <c r="K35" i="8" s="1"/>
  <c r="H21" i="8"/>
  <c r="K21" i="8" s="1"/>
  <c r="H10" i="8"/>
  <c r="K10" i="8" s="1"/>
  <c r="H277" i="8"/>
  <c r="K277" i="8" s="1"/>
  <c r="H235" i="8"/>
  <c r="K235" i="8" s="1"/>
  <c r="H203" i="8"/>
  <c r="K203" i="8" s="1"/>
  <c r="H181" i="8"/>
  <c r="K181" i="8" s="1"/>
  <c r="H149" i="8"/>
  <c r="K149" i="8" s="1"/>
  <c r="H117" i="8"/>
  <c r="K117" i="8" s="1"/>
  <c r="H75" i="8"/>
  <c r="K75" i="8" s="1"/>
  <c r="H43" i="8"/>
  <c r="K43" i="8" s="1"/>
  <c r="H18" i="8"/>
  <c r="K18" i="8" s="1"/>
  <c r="H288" i="8"/>
  <c r="K288" i="8" s="1"/>
  <c r="H256" i="8"/>
  <c r="K256" i="8" s="1"/>
  <c r="H224" i="8"/>
  <c r="K224" i="8" s="1"/>
  <c r="H192" i="8"/>
  <c r="K192" i="8" s="1"/>
  <c r="H170" i="8"/>
  <c r="K170" i="8" s="1"/>
  <c r="H148" i="8"/>
  <c r="K148" i="8" s="1"/>
  <c r="H116" i="8"/>
  <c r="K116" i="8" s="1"/>
  <c r="H74" i="8"/>
  <c r="K74" i="8" s="1"/>
  <c r="H42" i="8"/>
  <c r="K42" i="8" s="1"/>
  <c r="H3" i="8"/>
  <c r="K3" i="8" s="1"/>
  <c r="H285" i="8"/>
  <c r="K285" i="8" s="1"/>
  <c r="H253" i="8"/>
  <c r="K253" i="8" s="1"/>
  <c r="H221" i="8"/>
  <c r="K221" i="8" s="1"/>
  <c r="H179" i="8"/>
  <c r="K179" i="8" s="1"/>
  <c r="H147" i="8"/>
  <c r="K147" i="8" s="1"/>
  <c r="H274" i="8"/>
  <c r="K274" i="8" s="1"/>
  <c r="H242" i="8"/>
  <c r="K242" i="8" s="1"/>
  <c r="H210" i="8"/>
  <c r="K210" i="8" s="1"/>
  <c r="H178" i="8"/>
  <c r="K178" i="8" s="1"/>
  <c r="H156" i="8"/>
  <c r="K156" i="8" s="1"/>
  <c r="H124" i="8"/>
  <c r="K124" i="8" s="1"/>
  <c r="H92" i="8"/>
  <c r="K92" i="8" s="1"/>
  <c r="H60" i="8"/>
  <c r="K60" i="8" s="1"/>
  <c r="H26" i="8"/>
  <c r="K26" i="8" s="1"/>
  <c r="H293" i="8"/>
  <c r="K293" i="8" s="1"/>
  <c r="H261" i="8"/>
  <c r="K261" i="8" s="1"/>
  <c r="H251" i="8"/>
  <c r="K251" i="8" s="1"/>
  <c r="H209" i="8"/>
  <c r="K209" i="8" s="1"/>
  <c r="H177" i="8"/>
  <c r="K177" i="8" s="1"/>
  <c r="H145" i="8"/>
  <c r="K145" i="8" s="1"/>
  <c r="H113" i="8"/>
  <c r="K113" i="8" s="1"/>
  <c r="H81" i="8"/>
  <c r="K81" i="8" s="1"/>
  <c r="H59" i="8"/>
  <c r="K59" i="8" s="1"/>
  <c r="H36" i="8"/>
  <c r="K36" i="8" s="1"/>
  <c r="H304" i="8"/>
  <c r="K304" i="8" s="1"/>
  <c r="H272" i="8"/>
  <c r="K272" i="8" s="1"/>
  <c r="H240" i="8"/>
  <c r="K240" i="8" s="1"/>
  <c r="H313" i="8"/>
  <c r="K313" i="8" s="1"/>
  <c r="H301" i="8"/>
  <c r="K301" i="8" s="1"/>
  <c r="H291" i="8"/>
  <c r="K291" i="8" s="1"/>
  <c r="H281" i="8"/>
  <c r="K281" i="8" s="1"/>
  <c r="H269" i="8"/>
  <c r="K269" i="8" s="1"/>
  <c r="H259" i="8"/>
  <c r="K259" i="8" s="1"/>
  <c r="H249" i="8"/>
  <c r="K249" i="8" s="1"/>
  <c r="H237" i="8"/>
  <c r="K237" i="8" s="1"/>
  <c r="H227" i="8"/>
  <c r="K227" i="8" s="1"/>
  <c r="H217" i="8"/>
  <c r="K217" i="8" s="1"/>
  <c r="H205" i="8"/>
  <c r="K205" i="8" s="1"/>
  <c r="H195" i="8"/>
  <c r="K195" i="8" s="1"/>
  <c r="H185" i="8"/>
  <c r="K185" i="8" s="1"/>
  <c r="H173" i="8"/>
  <c r="K173" i="8" s="1"/>
  <c r="H163" i="8"/>
  <c r="K163" i="8" s="1"/>
  <c r="H153" i="8"/>
  <c r="K153" i="8" s="1"/>
  <c r="H141" i="8"/>
  <c r="K141" i="8" s="1"/>
  <c r="H131" i="8"/>
  <c r="K131" i="8" s="1"/>
  <c r="H121" i="8"/>
  <c r="K121" i="8" s="1"/>
  <c r="H109" i="8"/>
  <c r="K109" i="8" s="1"/>
  <c r="H99" i="8"/>
  <c r="K99" i="8" s="1"/>
  <c r="H89" i="8"/>
  <c r="K89" i="8" s="1"/>
  <c r="H77" i="8"/>
  <c r="K77" i="8" s="1"/>
  <c r="H67" i="8"/>
  <c r="K67" i="8" s="1"/>
  <c r="H57" i="8"/>
  <c r="K57" i="8" s="1"/>
  <c r="H45" i="8"/>
  <c r="K45" i="8" s="1"/>
  <c r="H34" i="8"/>
  <c r="K34" i="8" s="1"/>
  <c r="H20" i="8"/>
  <c r="K20" i="8" s="1"/>
  <c r="H9" i="8"/>
  <c r="K9" i="8" s="1"/>
  <c r="H245" i="8"/>
  <c r="K245" i="8" s="1"/>
  <c r="H213" i="8"/>
  <c r="K213" i="8" s="1"/>
  <c r="H171" i="8"/>
  <c r="K171" i="8" s="1"/>
  <c r="H139" i="8"/>
  <c r="K139" i="8" s="1"/>
  <c r="H107" i="8"/>
  <c r="K107" i="8" s="1"/>
  <c r="H85" i="8"/>
  <c r="K85" i="8" s="1"/>
  <c r="H53" i="8"/>
  <c r="K53" i="8" s="1"/>
  <c r="H4" i="8"/>
  <c r="K4" i="8" s="1"/>
  <c r="H298" i="8"/>
  <c r="K298" i="8" s="1"/>
  <c r="H266" i="8"/>
  <c r="K266" i="8" s="1"/>
  <c r="H234" i="8"/>
  <c r="K234" i="8" s="1"/>
  <c r="H212" i="8"/>
  <c r="K212" i="8" s="1"/>
  <c r="H180" i="8"/>
  <c r="K180" i="8" s="1"/>
  <c r="H138" i="8"/>
  <c r="K138" i="8" s="1"/>
  <c r="H106" i="8"/>
  <c r="K106" i="8" s="1"/>
  <c r="H84" i="8"/>
  <c r="K84" i="8" s="1"/>
  <c r="H52" i="8"/>
  <c r="K52" i="8" s="1"/>
  <c r="H17" i="8"/>
  <c r="K17" i="8" s="1"/>
  <c r="H297" i="8"/>
  <c r="K297" i="8" s="1"/>
  <c r="H275" i="8"/>
  <c r="K275" i="8" s="1"/>
  <c r="H243" i="8"/>
  <c r="K243" i="8" s="1"/>
  <c r="H211" i="8"/>
  <c r="K211" i="8" s="1"/>
  <c r="H189" i="8"/>
  <c r="K189" i="8" s="1"/>
  <c r="H157" i="8"/>
  <c r="K157" i="8" s="1"/>
  <c r="H125" i="8"/>
  <c r="K125" i="8" s="1"/>
  <c r="H115" i="8"/>
  <c r="K115" i="8" s="1"/>
  <c r="H93" i="8"/>
  <c r="K93" i="8" s="1"/>
  <c r="H73" i="8"/>
  <c r="K73" i="8" s="1"/>
  <c r="H51" i="8"/>
  <c r="K51" i="8" s="1"/>
  <c r="H27" i="8"/>
  <c r="K27" i="8" s="1"/>
  <c r="H13" i="8"/>
  <c r="K13" i="8" s="1"/>
  <c r="H306" i="8"/>
  <c r="K306" i="8" s="1"/>
  <c r="H296" i="8"/>
  <c r="K296" i="8" s="1"/>
  <c r="H264" i="8"/>
  <c r="K264" i="8" s="1"/>
  <c r="H232" i="8"/>
  <c r="K232" i="8" s="1"/>
  <c r="H200" i="8"/>
  <c r="K200" i="8" s="1"/>
  <c r="H168" i="8"/>
  <c r="K168" i="8" s="1"/>
  <c r="H136" i="8"/>
  <c r="K136" i="8" s="1"/>
  <c r="H114" i="8"/>
  <c r="K114" i="8" s="1"/>
  <c r="H82" i="8"/>
  <c r="K82" i="8" s="1"/>
  <c r="H50" i="8"/>
  <c r="K50" i="8" s="1"/>
  <c r="H12" i="8"/>
  <c r="K12" i="8" s="1"/>
  <c r="H305" i="8"/>
  <c r="K305" i="8" s="1"/>
  <c r="H283" i="8"/>
  <c r="K283" i="8" s="1"/>
  <c r="H241" i="8"/>
  <c r="K241" i="8" s="1"/>
  <c r="H219" i="8"/>
  <c r="K219" i="8" s="1"/>
  <c r="H187" i="8"/>
  <c r="K187" i="8" s="1"/>
  <c r="H155" i="8"/>
  <c r="K155" i="8" s="1"/>
  <c r="H123" i="8"/>
  <c r="K123" i="8" s="1"/>
  <c r="H91" i="8"/>
  <c r="K91" i="8" s="1"/>
  <c r="H69" i="8"/>
  <c r="K69" i="8" s="1"/>
  <c r="H25" i="8"/>
  <c r="K25" i="8" s="1"/>
  <c r="H314" i="8"/>
  <c r="K314" i="8" s="1"/>
  <c r="H282" i="8"/>
  <c r="K282" i="8" s="1"/>
  <c r="H250" i="8"/>
  <c r="K250" i="8" s="1"/>
  <c r="H312" i="8"/>
  <c r="K312" i="8" s="1"/>
  <c r="H300" i="8"/>
  <c r="K300" i="8" s="1"/>
  <c r="H290" i="8"/>
  <c r="K290" i="8" s="1"/>
  <c r="H280" i="8"/>
  <c r="K280" i="8" s="1"/>
  <c r="H268" i="8"/>
  <c r="K268" i="8" s="1"/>
  <c r="H258" i="8"/>
  <c r="K258" i="8" s="1"/>
  <c r="H248" i="8"/>
  <c r="K248" i="8" s="1"/>
  <c r="H236" i="8"/>
  <c r="K236" i="8" s="1"/>
  <c r="H226" i="8"/>
  <c r="K226" i="8" s="1"/>
  <c r="H216" i="8"/>
  <c r="K216" i="8" s="1"/>
  <c r="H204" i="8"/>
  <c r="K204" i="8" s="1"/>
  <c r="H194" i="8"/>
  <c r="K194" i="8" s="1"/>
  <c r="H184" i="8"/>
  <c r="K184" i="8" s="1"/>
  <c r="H172" i="8"/>
  <c r="K172" i="8" s="1"/>
  <c r="H162" i="8"/>
  <c r="K162" i="8" s="1"/>
  <c r="H152" i="8"/>
  <c r="K152" i="8" s="1"/>
  <c r="H140" i="8"/>
  <c r="K140" i="8" s="1"/>
  <c r="H130" i="8"/>
  <c r="K130" i="8" s="1"/>
  <c r="H120" i="8"/>
  <c r="K120" i="8" s="1"/>
  <c r="H108" i="8"/>
  <c r="K108" i="8" s="1"/>
  <c r="H98" i="8"/>
  <c r="K98" i="8" s="1"/>
  <c r="H88" i="8"/>
  <c r="K88" i="8" s="1"/>
  <c r="H76" i="8"/>
  <c r="K76" i="8" s="1"/>
  <c r="H66" i="8"/>
  <c r="K66" i="8" s="1"/>
  <c r="H56" i="8"/>
  <c r="K56" i="8" s="1"/>
  <c r="H44" i="8"/>
  <c r="K44" i="8" s="1"/>
  <c r="H33" i="8"/>
  <c r="K33" i="8" s="1"/>
  <c r="H19" i="8"/>
  <c r="K19" i="8" s="1"/>
  <c r="H5" i="8"/>
  <c r="K5" i="8" s="1"/>
  <c r="H207" i="8"/>
  <c r="K207" i="8" s="1"/>
  <c r="H40" i="8"/>
  <c r="K40" i="8" s="1"/>
  <c r="H32" i="8"/>
  <c r="K32" i="8" s="1"/>
  <c r="H24" i="8"/>
  <c r="K24" i="8" s="1"/>
  <c r="H16" i="8"/>
  <c r="K16" i="8" s="1"/>
  <c r="H8" i="8"/>
  <c r="K8" i="8" s="1"/>
  <c r="H311" i="8"/>
  <c r="K311" i="8" s="1"/>
  <c r="H303" i="8"/>
  <c r="K303" i="8" s="1"/>
  <c r="H295" i="8"/>
  <c r="K295" i="8" s="1"/>
  <c r="H287" i="8"/>
  <c r="K287" i="8" s="1"/>
  <c r="H279" i="8"/>
  <c r="K279" i="8" s="1"/>
  <c r="H271" i="8"/>
  <c r="K271" i="8" s="1"/>
  <c r="H263" i="8"/>
  <c r="K263" i="8" s="1"/>
  <c r="H255" i="8"/>
  <c r="K255" i="8" s="1"/>
  <c r="H247" i="8"/>
  <c r="K247" i="8" s="1"/>
  <c r="H239" i="8"/>
  <c r="K239" i="8" s="1"/>
  <c r="H231" i="8"/>
  <c r="K231" i="8" s="1"/>
  <c r="H223" i="8"/>
  <c r="K223" i="8" s="1"/>
  <c r="H215" i="8"/>
  <c r="K215" i="8" s="1"/>
  <c r="H199" i="8"/>
  <c r="K199" i="8" s="1"/>
  <c r="H191" i="8"/>
  <c r="K191" i="8" s="1"/>
  <c r="H183" i="8"/>
  <c r="K183" i="8" s="1"/>
  <c r="H175" i="8"/>
  <c r="K175" i="8" s="1"/>
  <c r="H167" i="8"/>
  <c r="K167" i="8" s="1"/>
  <c r="H159" i="8"/>
  <c r="K159" i="8" s="1"/>
  <c r="H151" i="8"/>
  <c r="K151" i="8" s="1"/>
  <c r="H143" i="8"/>
  <c r="K143" i="8" s="1"/>
  <c r="H135" i="8"/>
  <c r="K135" i="8" s="1"/>
  <c r="H127" i="8"/>
  <c r="K127" i="8" s="1"/>
  <c r="H119" i="8"/>
  <c r="K119" i="8" s="1"/>
  <c r="H111" i="8"/>
  <c r="K111" i="8" s="1"/>
  <c r="H103" i="8"/>
  <c r="K103" i="8" s="1"/>
  <c r="H95" i="8"/>
  <c r="K95" i="8" s="1"/>
  <c r="H87" i="8"/>
  <c r="K87" i="8" s="1"/>
  <c r="H79" i="8"/>
  <c r="K79" i="8" s="1"/>
  <c r="H71" i="8"/>
  <c r="K71" i="8" s="1"/>
  <c r="H63" i="8"/>
  <c r="K63" i="8" s="1"/>
  <c r="H55" i="8"/>
  <c r="K55" i="8" s="1"/>
  <c r="H47" i="8"/>
  <c r="K47" i="8" s="1"/>
  <c r="H39" i="8"/>
  <c r="K39" i="8" s="1"/>
  <c r="H31" i="8"/>
  <c r="K31" i="8" s="1"/>
  <c r="H23" i="8"/>
  <c r="K23" i="8" s="1"/>
  <c r="H15" i="8"/>
  <c r="K15" i="8" s="1"/>
  <c r="H7" i="8"/>
  <c r="K7" i="8" s="1"/>
  <c r="H310" i="8"/>
  <c r="K310" i="8" s="1"/>
  <c r="H302" i="8"/>
  <c r="K302" i="8" s="1"/>
  <c r="H294" i="8"/>
  <c r="K294" i="8" s="1"/>
  <c r="H286" i="8"/>
  <c r="K286" i="8" s="1"/>
  <c r="H278" i="8"/>
  <c r="K278" i="8" s="1"/>
  <c r="H270" i="8"/>
  <c r="K270" i="8" s="1"/>
  <c r="H262" i="8"/>
  <c r="K262" i="8" s="1"/>
  <c r="H254" i="8"/>
  <c r="K254" i="8" s="1"/>
  <c r="H246" i="8"/>
  <c r="K246" i="8" s="1"/>
  <c r="H238" i="8"/>
  <c r="K238" i="8" s="1"/>
  <c r="H230" i="8"/>
  <c r="K230" i="8" s="1"/>
  <c r="H222" i="8"/>
  <c r="K222" i="8" s="1"/>
  <c r="H214" i="8"/>
  <c r="K214" i="8" s="1"/>
  <c r="H206" i="8"/>
  <c r="K206" i="8" s="1"/>
  <c r="H198" i="8"/>
  <c r="K198" i="8" s="1"/>
  <c r="H190" i="8"/>
  <c r="K190" i="8" s="1"/>
  <c r="H182" i="8"/>
  <c r="K182" i="8" s="1"/>
  <c r="H174" i="8"/>
  <c r="K174" i="8" s="1"/>
  <c r="H166" i="8"/>
  <c r="K166" i="8" s="1"/>
  <c r="H158" i="8"/>
  <c r="K158" i="8" s="1"/>
  <c r="H150" i="8"/>
  <c r="K150" i="8" s="1"/>
  <c r="H142" i="8"/>
  <c r="K142" i="8" s="1"/>
  <c r="H134" i="8"/>
  <c r="K134" i="8" s="1"/>
  <c r="H126" i="8"/>
  <c r="K126" i="8" s="1"/>
  <c r="H118" i="8"/>
  <c r="K118" i="8" s="1"/>
  <c r="H110" i="8"/>
  <c r="K110" i="8" s="1"/>
  <c r="H102" i="8"/>
  <c r="K102" i="8" s="1"/>
  <c r="H94" i="8"/>
  <c r="K94" i="8" s="1"/>
  <c r="H86" i="8"/>
  <c r="K86" i="8" s="1"/>
  <c r="H78" i="8"/>
  <c r="K78" i="8" s="1"/>
  <c r="H70" i="8"/>
  <c r="K70" i="8" s="1"/>
  <c r="H62" i="8"/>
  <c r="K62" i="8" s="1"/>
  <c r="H54" i="8"/>
  <c r="K54" i="8" s="1"/>
  <c r="H46" i="8"/>
  <c r="K46" i="8" s="1"/>
  <c r="H38" i="8"/>
  <c r="K38" i="8" s="1"/>
  <c r="H30" i="8"/>
  <c r="K30" i="8" s="1"/>
  <c r="H22" i="8"/>
  <c r="K22" i="8" s="1"/>
  <c r="H14" i="8"/>
  <c r="K14" i="8" s="1"/>
  <c r="D8" i="2" l="1"/>
  <c r="D5" i="2"/>
  <c r="D3" i="2" l="1"/>
  <c r="F3" i="2" l="1"/>
  <c r="F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<sst xmlns="http://schemas.openxmlformats.org/spreadsheetml/2006/main" count="9507" uniqueCount="2126">
  <si>
    <t>Sök fakturaadresser, Neobo</t>
  </si>
  <si>
    <t>Beskrivning:</t>
  </si>
  <si>
    <t>Sök bolag, Neobo</t>
  </si>
  <si>
    <t>Uppdaterad: 2025-01-27</t>
  </si>
  <si>
    <t>Bolagsnr</t>
  </si>
  <si>
    <t>Fastighet</t>
  </si>
  <si>
    <t>Org.nr</t>
  </si>
  <si>
    <t>Ort</t>
  </si>
  <si>
    <t>Adress</t>
  </si>
  <si>
    <t>Bolagssök:</t>
  </si>
  <si>
    <t>Neobo Köping Innerstaden 1:38 AB</t>
  </si>
  <si>
    <t>1. Sök Bolag (B2)</t>
  </si>
  <si>
    <t>Bolag:</t>
  </si>
  <si>
    <t>Fastighet:</t>
  </si>
  <si>
    <t>Innerstaden 1:38</t>
  </si>
  <si>
    <t>2. Sök Fastighet (B3)</t>
  </si>
  <si>
    <t>Org.nr:</t>
  </si>
  <si>
    <t>Fakturamärkning</t>
  </si>
  <si>
    <t>Abborren 10</t>
  </si>
  <si>
    <t>1. Sök fastighet (F6)</t>
  </si>
  <si>
    <t>Fakturaadress:</t>
  </si>
  <si>
    <t xml:space="preserve">Ort: </t>
  </si>
  <si>
    <t>Katrineholm</t>
  </si>
  <si>
    <t>2. Sök ort (F7)</t>
  </si>
  <si>
    <r>
      <t>Fastighetsadress (</t>
    </r>
    <r>
      <rPr>
        <sz val="11"/>
        <color rgb="FFFF0000"/>
        <rFont val="Aptos Narrow"/>
        <family val="2"/>
        <scheme val="minor"/>
      </rPr>
      <t>ej fakturaadress</t>
    </r>
    <r>
      <rPr>
        <sz val="11"/>
        <color theme="1"/>
        <rFont val="Aptos Narrow"/>
        <family val="2"/>
        <scheme val="minor"/>
      </rPr>
      <t>):</t>
    </r>
  </si>
  <si>
    <t>831 90 Östersund</t>
  </si>
  <si>
    <t>Referens:</t>
  </si>
  <si>
    <t>PEPPOL-ID:</t>
  </si>
  <si>
    <t>EDI:</t>
  </si>
  <si>
    <t>E-post (PDF):</t>
  </si>
  <si>
    <t>Bolags-ID</t>
  </si>
  <si>
    <t>Bolagsnamn</t>
  </si>
  <si>
    <t>Org nr</t>
  </si>
  <si>
    <t>Referensnummer</t>
  </si>
  <si>
    <t>Fastigheter</t>
  </si>
  <si>
    <t>Skanningsadress (Kommat betyder radbrytning)</t>
  </si>
  <si>
    <t>PEPPOL-ID</t>
  </si>
  <si>
    <t>E-post för PDF-fakturor</t>
  </si>
  <si>
    <t>EDI ( VAN-operatör: Scancloud )</t>
  </si>
  <si>
    <t>Postnummer</t>
  </si>
  <si>
    <t>Fastigheter_1</t>
  </si>
  <si>
    <t>PMA9901</t>
  </si>
  <si>
    <t>Neobo Fastigheter AB</t>
  </si>
  <si>
    <t>556580-2526</t>
  </si>
  <si>
    <t>FE927-PMA9901 Scancloud, SE-831 90 ÖSTERSUND</t>
  </si>
  <si>
    <t>0007:5565802526</t>
  </si>
  <si>
    <t>PMA9901@pdf.scancloud.se</t>
  </si>
  <si>
    <t xml:space="preserve">      </t>
  </si>
  <si>
    <t>Neobo fastigheter</t>
  </si>
  <si>
    <t>Neobo fastigheter VD</t>
  </si>
  <si>
    <t>Neobo fastigheter Ekonomi</t>
  </si>
  <si>
    <t>Neobo fastigheter Kommunikation</t>
  </si>
  <si>
    <t>Neobo fastigheter IT</t>
  </si>
  <si>
    <t>Neobo fastigheter Hållbarhet/Energi</t>
  </si>
  <si>
    <t>Neobo fastigheter Transaktion</t>
  </si>
  <si>
    <t>Neobo fastigheter Fastighetförvaltning</t>
  </si>
  <si>
    <t>Neobo fastigheter Personal</t>
  </si>
  <si>
    <t>Neobo fastigheter Juridik</t>
  </si>
  <si>
    <t>PMA9907</t>
  </si>
  <si>
    <t>Neobo Nyköping 2 AB</t>
  </si>
  <si>
    <t xml:space="preserve">556707-9362 </t>
  </si>
  <si>
    <t>Svetsaren 8</t>
  </si>
  <si>
    <t>FE927-PMA9907 Scancloud, SE-831 90 ÖSTERSUND</t>
  </si>
  <si>
    <t>0007:5567079362</t>
  </si>
  <si>
    <t>PMA9907@pdf.scancloud.se</t>
  </si>
  <si>
    <t>Runebergsgatan 44 A-G</t>
  </si>
  <si>
    <t>Nyköping</t>
  </si>
  <si>
    <t>611 37</t>
  </si>
  <si>
    <t>PMA9908</t>
  </si>
  <si>
    <t>Neobo Falun Timrå Holding AB</t>
  </si>
  <si>
    <t>559018-1219</t>
  </si>
  <si>
    <t>FE927-PMA9908 Scancloud, SE-831 90 ÖSTERSUND</t>
  </si>
  <si>
    <t>0007:5590181219</t>
  </si>
  <si>
    <t>PMA9908@pdf.scancloud.se</t>
  </si>
  <si>
    <t>PMA9909</t>
  </si>
  <si>
    <t>Neobo Falun Timrå AB</t>
  </si>
  <si>
    <t>556684-8999</t>
  </si>
  <si>
    <t>FE927-PMA9909 Scancloud, SE-831 90 ÖSTERSUND</t>
  </si>
  <si>
    <t>0007:5566848999</t>
  </si>
  <si>
    <t>PMA9909@pdf.scancloud.se</t>
  </si>
  <si>
    <t>PMA9910</t>
  </si>
  <si>
    <t>Neobo Continental Apartments AB</t>
  </si>
  <si>
    <t>559062-6122</t>
  </si>
  <si>
    <t>Knivsta Continental Apartments</t>
  </si>
  <si>
    <t>FE927-PMA9910 Scancloud, SE-831 90 ÖSTERSUND</t>
  </si>
  <si>
    <t>0007:5590626122</t>
  </si>
  <si>
    <t>PMA9910@pdf.scancloud.se</t>
  </si>
  <si>
    <t>PMA9927</t>
  </si>
  <si>
    <t>Neobo Stenfastigheter i Karlskoga AB</t>
  </si>
  <si>
    <t>556798-6269</t>
  </si>
  <si>
    <t>Fasanen 6</t>
  </si>
  <si>
    <t>FE927-PMA9927 Scancloud, SE-831 90 ÖSTERSUND</t>
  </si>
  <si>
    <t>0007:5567986269</t>
  </si>
  <si>
    <t>PMA9927@pdf.scancloud.se</t>
  </si>
  <si>
    <t>Bergsmansg 2, Kyrkbacken 1, Torget 6</t>
  </si>
  <si>
    <t>Karlskoga</t>
  </si>
  <si>
    <t>691 31</t>
  </si>
  <si>
    <t>Korpen 4</t>
  </si>
  <si>
    <t>Hotellgatan 2</t>
  </si>
  <si>
    <t>Rapphönan 16</t>
  </si>
  <si>
    <t>Badstugatan 38-40</t>
  </si>
  <si>
    <t>691 32</t>
  </si>
  <si>
    <t>PMA9928</t>
  </si>
  <si>
    <t>Neobo Violia Fastighet i Karlskoga AB</t>
  </si>
  <si>
    <t>556786-2486</t>
  </si>
  <si>
    <t>Fasanen 4</t>
  </si>
  <si>
    <t>FE927-PMA9928 Scancloud, SE-831 90 ÖSTERSUND</t>
  </si>
  <si>
    <t>0007:5567862486</t>
  </si>
  <si>
    <t>PMA9928@pdf.scancloud.se</t>
  </si>
  <si>
    <t>Bergsmansgatan 4, Torget 4</t>
  </si>
  <si>
    <t>Tornfalken 6</t>
  </si>
  <si>
    <t>Badstugatan 2, Bregårdsgatan 12 A</t>
  </si>
  <si>
    <t>Tornfalken 8</t>
  </si>
  <si>
    <t>Badstugatan 6 A-B</t>
  </si>
  <si>
    <t>Våffeljärnet 1</t>
  </si>
  <si>
    <t>Moränvägen 1-7</t>
  </si>
  <si>
    <t>691 45</t>
  </si>
  <si>
    <t>Vispen 1</t>
  </si>
  <si>
    <t>Mineralvägen 11, Moränvägen 2</t>
  </si>
  <si>
    <t>PMA9936</t>
  </si>
  <si>
    <t>Neobo Timrå 3 AB</t>
  </si>
  <si>
    <t>556730-3374</t>
  </si>
  <si>
    <t>Vivsta 3:95</t>
  </si>
  <si>
    <t>FE927-PMA9936 Scancloud, SE-831 90 ÖSTERSUND</t>
  </si>
  <si>
    <t>0007:5567303374</t>
  </si>
  <si>
    <t>PMA9936@pdf.scancloud.se</t>
  </si>
  <si>
    <t>Bryggargatan 2-10</t>
  </si>
  <si>
    <t>Timrå</t>
  </si>
  <si>
    <t>861 32</t>
  </si>
  <si>
    <t>PMA9938</t>
  </si>
  <si>
    <t>Neobo Sala AB</t>
  </si>
  <si>
    <t>556975-6504</t>
  </si>
  <si>
    <t>Bergmästaren 20</t>
  </si>
  <si>
    <t>FE927-PMA9938 Scancloud, SE-831 90 ÖSTERSUND</t>
  </si>
  <si>
    <t>0007:5569756504</t>
  </si>
  <si>
    <t>PMA9938@pdf.scancloud.se</t>
  </si>
  <si>
    <t>Fredsgatan 23</t>
  </si>
  <si>
    <t>Sala</t>
  </si>
  <si>
    <t>733 31</t>
  </si>
  <si>
    <t>Stadsträdgården 1</t>
  </si>
  <si>
    <t>Hyttgatan 5A, 5D</t>
  </si>
  <si>
    <t>Stadsträdgården 2</t>
  </si>
  <si>
    <t>Hyttgatan 5 B-C</t>
  </si>
  <si>
    <t>Stadsträdgården 5</t>
  </si>
  <si>
    <t>Kungsgatan 29</t>
  </si>
  <si>
    <t>Stadsträdgården 6</t>
  </si>
  <si>
    <t>Kungsgatan 27</t>
  </si>
  <si>
    <t>PMA9939</t>
  </si>
  <si>
    <t>Neobo Strängnäs AB</t>
  </si>
  <si>
    <t>556975-6520</t>
  </si>
  <si>
    <t>Krögaren 4</t>
  </si>
  <si>
    <t>FE927-PMA9939 Scancloud, SE-831 90 ÖSTERSUND</t>
  </si>
  <si>
    <t>0007:5569756520</t>
  </si>
  <si>
    <t>PMA9939@pdf.scancloud.se</t>
  </si>
  <si>
    <t>Storgatan 13</t>
  </si>
  <si>
    <t>Strängnäs</t>
  </si>
  <si>
    <t>645 30</t>
  </si>
  <si>
    <t>Norrtull 5</t>
  </si>
  <si>
    <t>Västervikstorget 2-4</t>
  </si>
  <si>
    <t>Priorn 3</t>
  </si>
  <si>
    <t>Storgatan 16</t>
  </si>
  <si>
    <t>PMA9940</t>
  </si>
  <si>
    <t>Neobo Järna AB</t>
  </si>
  <si>
    <t>556976-6925</t>
  </si>
  <si>
    <t>Kyrktuppen 10</t>
  </si>
  <si>
    <t>FE927-PMA9940 Scancloud, SE-831 90 ÖSTERSUND</t>
  </si>
  <si>
    <t>0007:5569766925</t>
  </si>
  <si>
    <t>PMA9940@pdf.scancloud.se</t>
  </si>
  <si>
    <t>Storgatan 4, 6A-B, Kyrkvägen 5</t>
  </si>
  <si>
    <t>Järna</t>
  </si>
  <si>
    <t>153 30</t>
  </si>
  <si>
    <t>PMA9960</t>
  </si>
  <si>
    <t>Neobo Stenstan AB</t>
  </si>
  <si>
    <t>556981-7892</t>
  </si>
  <si>
    <t>Borgmästaren 11</t>
  </si>
  <si>
    <t>FE927-PMA9960 Scancloud, SE-831 90 ÖSTERSUND</t>
  </si>
  <si>
    <t>0007:5569817892</t>
  </si>
  <si>
    <t>PMA9960@pdf.scancloud.se</t>
  </si>
  <si>
    <t>Skolhusallén 17</t>
  </si>
  <si>
    <t>Sundsvall</t>
  </si>
  <si>
    <t>852 32</t>
  </si>
  <si>
    <t>PMA9964</t>
  </si>
  <si>
    <t>Neobo Skövde Holding AB</t>
  </si>
  <si>
    <t>559036-3676</t>
  </si>
  <si>
    <t>FE927-PMA9964 Scancloud, SE-831 90 ÖSTERSUND</t>
  </si>
  <si>
    <t>0007:5590363676</t>
  </si>
  <si>
    <t>PMA9964@pdf.scancloud.se</t>
  </si>
  <si>
    <t>PMA9966</t>
  </si>
  <si>
    <t>Neobo Sundsvall AB</t>
  </si>
  <si>
    <t>559127-1431</t>
  </si>
  <si>
    <t>Måsen 11</t>
  </si>
  <si>
    <t>FE927-PMA9966 Scancloud, SE-831 90 ÖSTERSUND</t>
  </si>
  <si>
    <t>0007:5591271431</t>
  </si>
  <si>
    <t>PMA9966@pdf.scancloud.se</t>
  </si>
  <si>
    <t>Klockgjutaregatan 7 A-B</t>
  </si>
  <si>
    <t>852 37</t>
  </si>
  <si>
    <t>Kaparen 1</t>
  </si>
  <si>
    <t>Vallgatan 22, Skoltået 1 A-B</t>
  </si>
  <si>
    <t>854 60</t>
  </si>
  <si>
    <t>Hästen 4</t>
  </si>
  <si>
    <t>Erstagatan 10 A-B</t>
  </si>
  <si>
    <t>852 35</t>
  </si>
  <si>
    <t>Jetten 7</t>
  </si>
  <si>
    <t>Bergsgatan 60 A-C, Högbergsgatan 8 A-D</t>
  </si>
  <si>
    <t>852 36</t>
  </si>
  <si>
    <t>Jullen 6</t>
  </si>
  <si>
    <t>Högbergsgatan 7</t>
  </si>
  <si>
    <t>Bergsåker 2:23</t>
  </si>
  <si>
    <t>Fölvägen 5, 7, 9</t>
  </si>
  <si>
    <t>857 50</t>
  </si>
  <si>
    <t>Bergsåker 2:26</t>
  </si>
  <si>
    <t>Fölvägen 1, 3</t>
  </si>
  <si>
    <t>Bergsåker 2:29</t>
  </si>
  <si>
    <t>Fölvägen 2, 4</t>
  </si>
  <si>
    <t>Aesculapius 3</t>
  </si>
  <si>
    <t>Rådhusgatan 13, Nybrogatan 16</t>
  </si>
  <si>
    <t>852 31</t>
  </si>
  <si>
    <t>PMA9978</t>
  </si>
  <si>
    <t>Neobo Umeå 2 AB</t>
  </si>
  <si>
    <t>559074-2630</t>
  </si>
  <si>
    <t>Vätten 2</t>
  </si>
  <si>
    <t>FE927-PMA9978 Scancloud, SE-831 90 ÖSTERSUND</t>
  </si>
  <si>
    <t>0007:5590742630</t>
  </si>
  <si>
    <t>PMA9978@pdf.scancloud.se</t>
  </si>
  <si>
    <t>Näckens väg 27</t>
  </si>
  <si>
    <t>Umeå</t>
  </si>
  <si>
    <t>907 53</t>
  </si>
  <si>
    <t>PMA9979</t>
  </si>
  <si>
    <t>Neobo Umeå 3 AB</t>
  </si>
  <si>
    <t>559118-8395</t>
  </si>
  <si>
    <t>Vätten 3</t>
  </si>
  <si>
    <t>FE927-PMA9979 Scancloud, SE-831 90 ÖSTERSUND</t>
  </si>
  <si>
    <t>0007:5591188395</t>
  </si>
  <si>
    <t>PMA9979@pdf.scancloud.se</t>
  </si>
  <si>
    <t>Näckens Väg 25</t>
  </si>
  <si>
    <t>PMA9980</t>
  </si>
  <si>
    <t>Neobo Sollentuna Sjöstjärnan 2 AB</t>
  </si>
  <si>
    <t>559185-5720</t>
  </si>
  <si>
    <t>Sjöstjärnan 2</t>
  </si>
  <si>
    <t>FE927-PMA9980 Scancloud, SE-831 90 ÖSTERSUND</t>
  </si>
  <si>
    <t>0007:5591855720</t>
  </si>
  <si>
    <t>PMA9980@pdf.scancloud.se</t>
  </si>
  <si>
    <t>Lomvägen 23-25</t>
  </si>
  <si>
    <t>Sollentuna</t>
  </si>
  <si>
    <t>192 56</t>
  </si>
  <si>
    <t>PMA9982</t>
  </si>
  <si>
    <t>Neobo Sundsvall Granlodrakar AB</t>
  </si>
  <si>
    <t>559200-5580</t>
  </si>
  <si>
    <t>FE927-PMA9982 Scancloud, SE-831 90 ÖSTERSUND</t>
  </si>
  <si>
    <t>0007:5592005580</t>
  </si>
  <si>
    <t>PMA9982@pdf.scancloud.se</t>
  </si>
  <si>
    <t>PMA9985</t>
  </si>
  <si>
    <t>Neobo Fenja Agne AB</t>
  </si>
  <si>
    <t>556551-6522</t>
  </si>
  <si>
    <t>Fenja 11</t>
  </si>
  <si>
    <t>FE927-PMA9985 Scancloud, SE-831 90 ÖSTERSUND</t>
  </si>
  <si>
    <t>0007:5565516522</t>
  </si>
  <si>
    <t>PMA9985@pdf.scancloud.se</t>
  </si>
  <si>
    <t>Stora Gatan 9, Västra Åpromenaden 22 A- C, Östra Långgatan 5</t>
  </si>
  <si>
    <t>Köping</t>
  </si>
  <si>
    <t>731 32</t>
  </si>
  <si>
    <t>Agne 14</t>
  </si>
  <si>
    <t>Borgmästaregatan 18A-C, 20A-C</t>
  </si>
  <si>
    <t>731 33</t>
  </si>
  <si>
    <t>PMA9986</t>
  </si>
  <si>
    <t>Neobo Köping Saga &amp; Ale AB</t>
  </si>
  <si>
    <t>559059-5426</t>
  </si>
  <si>
    <t>Saga 3</t>
  </si>
  <si>
    <t>FE927-PMA9986 Scancloud, SE-831 90 ÖSTERSUND</t>
  </si>
  <si>
    <t>0007:5590595426</t>
  </si>
  <si>
    <t>PMA9986@pdf.scancloud.se</t>
  </si>
  <si>
    <t>Västeråsvägen 9A-B</t>
  </si>
  <si>
    <t>731 41</t>
  </si>
  <si>
    <t>Ale 5</t>
  </si>
  <si>
    <t>Kolsvagatan 2 A-B</t>
  </si>
  <si>
    <t>PMA9987</t>
  </si>
  <si>
    <t>Neobo Köping Stadskanten AB</t>
  </si>
  <si>
    <t>559157-4362</t>
  </si>
  <si>
    <t>Bronsspännet 3</t>
  </si>
  <si>
    <t>FE927-PMA9987 Scancloud, SE-831 90 ÖSTERSUND</t>
  </si>
  <si>
    <t>0007:5591574362</t>
  </si>
  <si>
    <t>PMA9987@pdf.scancloud.se</t>
  </si>
  <si>
    <t>Nyckelbergsvägen 44A-B</t>
  </si>
  <si>
    <t>731 34</t>
  </si>
  <si>
    <t>Bronsspännet 4 &amp; 5</t>
  </si>
  <si>
    <t>Nyckelbergsvägen 46 A-B, Mariebergsgastan 11 A-B</t>
  </si>
  <si>
    <t>Edda 9</t>
  </si>
  <si>
    <t>Västra Långgatan 3 A-B</t>
  </si>
  <si>
    <t>Fjolner 5</t>
  </si>
  <si>
    <t>Stora gatan 4 A-B, Västra Långgatan 8</t>
  </si>
  <si>
    <t>731 30</t>
  </si>
  <si>
    <t>Gimle 15</t>
  </si>
  <si>
    <t>Östra Långgatan 17 A-B</t>
  </si>
  <si>
    <t>Runa 6</t>
  </si>
  <si>
    <t>Humlegårdsgatan 4A-B</t>
  </si>
  <si>
    <t>Skandia 2</t>
  </si>
  <si>
    <t>Esplanaden 5A-B</t>
  </si>
  <si>
    <t>PMA9988</t>
  </si>
  <si>
    <t>559113-0405</t>
  </si>
  <si>
    <t>FE927-PMA9988 Scancloud, SE-831 90 ÖSTERSUND</t>
  </si>
  <si>
    <t>0007:5591130405</t>
  </si>
  <si>
    <t>PMA9988@pdf.scancloud.se</t>
  </si>
  <si>
    <t>Västra Långgatan, Nygatan</t>
  </si>
  <si>
    <t>PMA9993</t>
  </si>
  <si>
    <t>Neobo Isaksdal AB</t>
  </si>
  <si>
    <t>556897-8257</t>
  </si>
  <si>
    <t>Svetsaren 9</t>
  </si>
  <si>
    <t>FE927-PMA9993 Scancloud, SE-831 90 ÖSTERSUND</t>
  </si>
  <si>
    <t>0007:5568978257</t>
  </si>
  <si>
    <t>PMA9993@pdf.scancloud.se</t>
  </si>
  <si>
    <t>Runebergsgatan 46 A-H, 48 A-G</t>
  </si>
  <si>
    <t>PMA9994</t>
  </si>
  <si>
    <t>Neobo Nynäshamn AB</t>
  </si>
  <si>
    <t>556919-3773</t>
  </si>
  <si>
    <t>Ratten 2</t>
  </si>
  <si>
    <t>FE927-PMA9994 Scancloud, SE-831 90 ÖSTERSUND</t>
  </si>
  <si>
    <t>0007:5569193773</t>
  </si>
  <si>
    <t>PMA9994@pdf.scancloud.se</t>
  </si>
  <si>
    <t>Heimdalsvägen 18-28</t>
  </si>
  <si>
    <t>Nynäshamn</t>
  </si>
  <si>
    <t>149 32</t>
  </si>
  <si>
    <t>Balder Västra 1</t>
  </si>
  <si>
    <t>Lövlundsvägen 18-22, Åkargränd 5</t>
  </si>
  <si>
    <t>149 30</t>
  </si>
  <si>
    <t>Ribban 9</t>
  </si>
  <si>
    <t>Backluravägen 27-35</t>
  </si>
  <si>
    <t>149 43</t>
  </si>
  <si>
    <t>Humlan 8</t>
  </si>
  <si>
    <t>Fröjas Väg 1-45</t>
  </si>
  <si>
    <t>149 33</t>
  </si>
  <si>
    <t>PMA99600</t>
  </si>
  <si>
    <t>Neobo Parken AB</t>
  </si>
  <si>
    <t>559227-6314</t>
  </si>
  <si>
    <t>FE927-PMA99600 Scancloud, SE-831 90 ÖSTERSUND</t>
  </si>
  <si>
    <t>0007:5592276314</t>
  </si>
  <si>
    <t>PMA99600@pdf.scancloud.se</t>
  </si>
  <si>
    <t>PMA99603</t>
  </si>
  <si>
    <t>Neobo Knivsta Gredelby AB</t>
  </si>
  <si>
    <t>559218-2215</t>
  </si>
  <si>
    <t>Gredelby 7:85</t>
  </si>
  <si>
    <t>FE927-PMA99603 Scancloud, SE-831 90 ÖSTERSUND</t>
  </si>
  <si>
    <t>0007:5592182215</t>
  </si>
  <si>
    <t>PMA99603@pdf.scancloud.se</t>
  </si>
  <si>
    <t>Centralvägen 15</t>
  </si>
  <si>
    <t>Knivsta</t>
  </si>
  <si>
    <t>741 39</t>
  </si>
  <si>
    <t>PMA99610</t>
  </si>
  <si>
    <t>Neobo Mitt Holding AB</t>
  </si>
  <si>
    <t>559222-2995</t>
  </si>
  <si>
    <t>FE927-PMA99610 Scancloud, SE-831 90 ÖSTERSUND</t>
  </si>
  <si>
    <t>0007:5592222995</t>
  </si>
  <si>
    <t>PMA99610@pdf.scancloud.se</t>
  </si>
  <si>
    <t>PMA99611</t>
  </si>
  <si>
    <t>Neobo Tranås AB</t>
  </si>
  <si>
    <t>556707-6616</t>
  </si>
  <si>
    <t>Apollo 1</t>
  </si>
  <si>
    <t>FE927-PMA99611 Scancloud, SE-831 90 ÖSTERSUND</t>
  </si>
  <si>
    <t>0007:5567076616</t>
  </si>
  <si>
    <t>PMA99611@pdf.scancloud.se</t>
  </si>
  <si>
    <t>Domaregatan 11, Vegagatan 1-5, Västra Bergsgatan 17</t>
  </si>
  <si>
    <t>Tranås</t>
  </si>
  <si>
    <t>573 35</t>
  </si>
  <si>
    <t>Diana 1</t>
  </si>
  <si>
    <t>Västra Bergsgatan 2-12</t>
  </si>
  <si>
    <t>Kometen 20</t>
  </si>
  <si>
    <t>Västra Bergsgatan 7-13, Domaregatan 12</t>
  </si>
  <si>
    <t>Kråkbäret 1</t>
  </si>
  <si>
    <t>Mildvädersgatan 1-79</t>
  </si>
  <si>
    <t>Lyktan 7</t>
  </si>
  <si>
    <t>Storgatan 30, Ågatan 21</t>
  </si>
  <si>
    <t>573 32</t>
  </si>
  <si>
    <t>Lyktan 9</t>
  </si>
  <si>
    <t>Storgatan 26, Ågatan 17</t>
  </si>
  <si>
    <t>Norrmalm 18</t>
  </si>
  <si>
    <t>Storgatan 51, Falkgatan 7, Nygatan 24</t>
  </si>
  <si>
    <t>Nötskrikan 12</t>
  </si>
  <si>
    <t>Vasagatan 27, Torsgatan 24</t>
  </si>
  <si>
    <t>573 31</t>
  </si>
  <si>
    <t>Oden 11</t>
  </si>
  <si>
    <t>Storgatan 41, Missionsgatan 1, Nygatan 14</t>
  </si>
  <si>
    <t>Oden 6</t>
  </si>
  <si>
    <t>Storgatan 49, Falkgatan 6</t>
  </si>
  <si>
    <t>Sotaren 7</t>
  </si>
  <si>
    <t>Muraregatan 17, Snickaregatan 22</t>
  </si>
  <si>
    <t>573 34</t>
  </si>
  <si>
    <t>Örnen 16</t>
  </si>
  <si>
    <t>Lilla Sveagatan 1</t>
  </si>
  <si>
    <t>Rockebro 7:164</t>
  </si>
  <si>
    <t>Mossebogatan 1, 6-8, Kungsvägen 61</t>
  </si>
  <si>
    <t>Sommen</t>
  </si>
  <si>
    <t>573 61</t>
  </si>
  <si>
    <t>PMA99612</t>
  </si>
  <si>
    <t>Neobo Tranås Västermalm AB</t>
  </si>
  <si>
    <t>556649-4273</t>
  </si>
  <si>
    <t>Västermalm 21</t>
  </si>
  <si>
    <t>FE927-PMA99612 Scancloud, SE-831 90 ÖSTERSUND</t>
  </si>
  <si>
    <t>0007:5566494273</t>
  </si>
  <si>
    <t>PMA99612@pdf.scancloud.se</t>
  </si>
  <si>
    <t>Storgatan 25-27, Bankgatan 2, Södra Nygatan 1</t>
  </si>
  <si>
    <t>PMA99614</t>
  </si>
  <si>
    <t>Neobo Karlstad KB</t>
  </si>
  <si>
    <t>969664-8386</t>
  </si>
  <si>
    <t>Letten 1</t>
  </si>
  <si>
    <t>FE927-PMA99614 Scancloud, SE-831 90 ÖSTERSUND</t>
  </si>
  <si>
    <t>0007:9696648386</t>
  </si>
  <si>
    <t>PMA99614@pdf.scancloud.se</t>
  </si>
  <si>
    <t>Mossgatan 101-131</t>
  </si>
  <si>
    <t>Karlstad</t>
  </si>
  <si>
    <t>654 66</t>
  </si>
  <si>
    <t>Letten 2</t>
  </si>
  <si>
    <t>Mossgatan 133-163</t>
  </si>
  <si>
    <t>Letten 5</t>
  </si>
  <si>
    <t>Mossgatan 163 A</t>
  </si>
  <si>
    <t>Letten 6</t>
  </si>
  <si>
    <t>Mossgatan 131 A</t>
  </si>
  <si>
    <t>PMA99615</t>
  </si>
  <si>
    <t>Neobo Motala AB</t>
  </si>
  <si>
    <t>556680-9363</t>
  </si>
  <si>
    <t>Tellus 1</t>
  </si>
  <si>
    <t>FE927-PMA99615 Scancloud, SE-831 90 ÖSTERSUND</t>
  </si>
  <si>
    <t>0007:5566809363</t>
  </si>
  <si>
    <t>PMA99615@pdf.scancloud.se</t>
  </si>
  <si>
    <t>Agneshögsgatan 31-57</t>
  </si>
  <si>
    <t>Motala</t>
  </si>
  <si>
    <t>591 71</t>
  </si>
  <si>
    <t>PMA99622</t>
  </si>
  <si>
    <t>Neobo Luleå AB</t>
  </si>
  <si>
    <t>559273-6341</t>
  </si>
  <si>
    <t>Sovsäcken 2</t>
  </si>
  <si>
    <t>FE927-PMA99622 Scancloud, SE-831 90 ÖSTERSUND</t>
  </si>
  <si>
    <t>0007:5592736341</t>
  </si>
  <si>
    <t>PMA99622@pdf.scancloud.se</t>
  </si>
  <si>
    <t>Exercisvägen 9-11</t>
  </si>
  <si>
    <t>Luleå</t>
  </si>
  <si>
    <t>974 42</t>
  </si>
  <si>
    <t>PMA99623</t>
  </si>
  <si>
    <t>Neobo Övik AB</t>
  </si>
  <si>
    <t>559273-6358</t>
  </si>
  <si>
    <t>Ålen 1</t>
  </si>
  <si>
    <t>FE927-PMA99623 Scancloud, SE-831 90 ÖSTERSUND</t>
  </si>
  <si>
    <t>0007:5592736358</t>
  </si>
  <si>
    <t>PMA99623@pdf.scancloud.se</t>
  </si>
  <si>
    <t>Järvstagatan 18</t>
  </si>
  <si>
    <t>Örnsköldsvik</t>
  </si>
  <si>
    <t>891 61</t>
  </si>
  <si>
    <t>PMA99624</t>
  </si>
  <si>
    <t>Neobo Lerum AB</t>
  </si>
  <si>
    <t>559273-6325</t>
  </si>
  <si>
    <t>Lekstorp 3:198</t>
  </si>
  <si>
    <t>FE927-PMA99624 Scancloud, SE-831 90 ÖSTERSUND</t>
  </si>
  <si>
    <t>0007:5592736325</t>
  </si>
  <si>
    <t>PMA99624@pdf.scancloud.se</t>
  </si>
  <si>
    <t>Monvägen 11-89</t>
  </si>
  <si>
    <t>Gråbo</t>
  </si>
  <si>
    <t>443 41</t>
  </si>
  <si>
    <t>PMA99626</t>
  </si>
  <si>
    <t>Neobo Alingsås Lerum AB</t>
  </si>
  <si>
    <t>559248-6681</t>
  </si>
  <si>
    <t>FE927-PMA99626 Scancloud, SE-831 90 ÖSTERSUND</t>
  </si>
  <si>
    <t>0007:5592486681</t>
  </si>
  <si>
    <t>PMA99626@pdf.scancloud.se</t>
  </si>
  <si>
    <t>PMA99628</t>
  </si>
  <si>
    <t>Neobo Biografen AB</t>
  </si>
  <si>
    <t>559248-6699</t>
  </si>
  <si>
    <t>Kämpen 9</t>
  </si>
  <si>
    <t>FE927-PMA99628 Scancloud, SE-831 90 ÖSTERSUND</t>
  </si>
  <si>
    <t>0007:5592486699</t>
  </si>
  <si>
    <t>PMA99628@pdf.scancloud.se</t>
  </si>
  <si>
    <t>Plangatan 25, Nygatan 21-23</t>
  </si>
  <si>
    <t>Alingsås</t>
  </si>
  <si>
    <t>441 30</t>
  </si>
  <si>
    <t>PMA99630</t>
  </si>
  <si>
    <t>Neobo Tjuren HB</t>
  </si>
  <si>
    <t>916896-7686</t>
  </si>
  <si>
    <t>Tjuren 9</t>
  </si>
  <si>
    <t>FE927-PMA99630 Scancloud, SE-831 90 ÖSTERSUND</t>
  </si>
  <si>
    <t>0007:9168967686</t>
  </si>
  <si>
    <t>PMA99630@pdf.scancloud.se</t>
  </si>
  <si>
    <t>Alströmersgatan 6 A-D</t>
  </si>
  <si>
    <t>441 31</t>
  </si>
  <si>
    <t>PMA99631</t>
  </si>
  <si>
    <t>Neobo Liljan HB</t>
  </si>
  <si>
    <t>916896-8452</t>
  </si>
  <si>
    <t>Liljan 4</t>
  </si>
  <si>
    <t>FE927-PMA99631 Scancloud, SE-831 90 ÖSTERSUND</t>
  </si>
  <si>
    <t>0007:9168968452</t>
  </si>
  <si>
    <t>PMA99631@pdf.scancloud.se</t>
  </si>
  <si>
    <t>Östra Kyrkogatan 3</t>
  </si>
  <si>
    <t>PMA99632</t>
  </si>
  <si>
    <t>Neobo Färgaren HB</t>
  </si>
  <si>
    <t>969671-1093</t>
  </si>
  <si>
    <t>Färgaren 11</t>
  </si>
  <si>
    <t>FE927-PMA99632 Scancloud, SE-831 90 ÖSTERSUND</t>
  </si>
  <si>
    <t>0007:9696711093</t>
  </si>
  <si>
    <t>PMA99632@pdf.scancloud.se</t>
  </si>
  <si>
    <t>Färgaregatan 16-20</t>
  </si>
  <si>
    <t>PMA99633</t>
  </si>
  <si>
    <t>Neobo Gustaf HB</t>
  </si>
  <si>
    <t>969673-5423</t>
  </si>
  <si>
    <t>Gustaf 3</t>
  </si>
  <si>
    <t>FE927-PMA99633 Scancloud, SE-831 90 ÖSTERSUND</t>
  </si>
  <si>
    <t>0007:9696735423</t>
  </si>
  <si>
    <t>PMA99633@pdf.scancloud.se</t>
  </si>
  <si>
    <t>Torggatan 7-9, Kungsgatan 14, Ö Kyrkogatan 6-8</t>
  </si>
  <si>
    <t>PMA99634</t>
  </si>
  <si>
    <t>Neobo Solen 9 HB</t>
  </si>
  <si>
    <t>969673-5407</t>
  </si>
  <si>
    <t>Solen 9</t>
  </si>
  <si>
    <t>FE927-PMA99634 Scancloud, SE-831 90 ÖSTERSUND</t>
  </si>
  <si>
    <t>0007:9696735407</t>
  </si>
  <si>
    <t>PMA99634@pdf.scancloud.se</t>
  </si>
  <si>
    <t>Drottninggatan 7-11</t>
  </si>
  <si>
    <t>PMA99635</t>
  </si>
  <si>
    <t>Neobo Solen 13 HB</t>
  </si>
  <si>
    <t>969673-4202</t>
  </si>
  <si>
    <t>Solen 13</t>
  </si>
  <si>
    <t>FE927-PMA99635 Scancloud, SE-831 90 ÖSTERSUND</t>
  </si>
  <si>
    <t>0007:9696734202</t>
  </si>
  <si>
    <t>PMA99635@pdf.scancloud.se</t>
  </si>
  <si>
    <t>Kungsgatan 10-12</t>
  </si>
  <si>
    <t>PMA99636</t>
  </si>
  <si>
    <t>Neobo Pärlan HB</t>
  </si>
  <si>
    <t>969673-4210</t>
  </si>
  <si>
    <t>Pärlan 11</t>
  </si>
  <si>
    <t>FE927-PMA99636 Scancloud, SE-831 90 ÖSTERSUND</t>
  </si>
  <si>
    <t>0007:9696734210</t>
  </si>
  <si>
    <t>PMA99636@pdf.scancloud.se</t>
  </si>
  <si>
    <t>Kungsgatan 24</t>
  </si>
  <si>
    <t>PMA99637</t>
  </si>
  <si>
    <t>Neobo Enigheten HB</t>
  </si>
  <si>
    <t>916831-9763</t>
  </si>
  <si>
    <t>Enigheten 6</t>
  </si>
  <si>
    <t>FE927-PMA99637 Scancloud, SE-831 90 ÖSTERSUND</t>
  </si>
  <si>
    <t>0007:9168319763</t>
  </si>
  <si>
    <t>PMA99637@pdf.scancloud.se</t>
  </si>
  <si>
    <t>Kungsgatan 40-42</t>
  </si>
  <si>
    <t>Enigheten 7</t>
  </si>
  <si>
    <t>Kungsgatan 40-42, Alströmersgatan 5</t>
  </si>
  <si>
    <t>Enigheten 8</t>
  </si>
  <si>
    <t>Drottninggatan 43 A-B</t>
  </si>
  <si>
    <t>Enigheten 9-11</t>
  </si>
  <si>
    <t>Östra Ringgatan 8 A-C</t>
  </si>
  <si>
    <t>Enigheten 13</t>
  </si>
  <si>
    <t>Östra Ringgatan 6 A-B, Drottninggatan 41 A-B</t>
  </si>
  <si>
    <t>PMA99638</t>
  </si>
  <si>
    <t>Neobo Gävle 2 AB</t>
  </si>
  <si>
    <t>559003-8617</t>
  </si>
  <si>
    <t>Södertull 2:6</t>
  </si>
  <si>
    <t>FE 927-PMA99638 Scancloud, SE-831 90 ÖSTERSUND</t>
  </si>
  <si>
    <t>0007:5590038617</t>
  </si>
  <si>
    <t>PMA99638@pdf.scancloud.se</t>
  </si>
  <si>
    <t>Södra Kungsgatan 53,55, Sörbygatan 61</t>
  </si>
  <si>
    <t>Gävle</t>
  </si>
  <si>
    <t>802 55</t>
  </si>
  <si>
    <t>PMA99639</t>
  </si>
  <si>
    <t>Neobo Mariestad AB</t>
  </si>
  <si>
    <t>559081-0734</t>
  </si>
  <si>
    <t>Kommissionären 3</t>
  </si>
  <si>
    <t>FE 927-PMA99639 Scancloud, SE-831 90 ÖSTERSUND</t>
  </si>
  <si>
    <t>0007:5590810734</t>
  </si>
  <si>
    <t>PMA99639@pdf.scancloud.se</t>
  </si>
  <si>
    <t>Höstvägen 1</t>
  </si>
  <si>
    <t>Mariestad</t>
  </si>
  <si>
    <t>542 43</t>
  </si>
  <si>
    <t>Björken 6</t>
  </si>
  <si>
    <t>Viktoriagatan 10</t>
  </si>
  <si>
    <t>542 33</t>
  </si>
  <si>
    <t>Linden 5</t>
  </si>
  <si>
    <t>Västra Grevilligatan 10</t>
  </si>
  <si>
    <t>Päronet 5</t>
  </si>
  <si>
    <t>Stockholmsvägen 83</t>
  </si>
  <si>
    <t>542 32</t>
  </si>
  <si>
    <t>Nöten 4</t>
  </si>
  <si>
    <t>Stockholmsvägen 127</t>
  </si>
  <si>
    <t>Sämskmakaren 17-18</t>
  </si>
  <si>
    <t>Sandbäcksvägen 66-74</t>
  </si>
  <si>
    <t>542 34</t>
  </si>
  <si>
    <t>PMA99643</t>
  </si>
  <si>
    <t>Neobo Falköping 1 KB</t>
  </si>
  <si>
    <t>969691-5009</t>
  </si>
  <si>
    <t>Gästgivaren 8</t>
  </si>
  <si>
    <t>FE 927-PMA99643 Scancloud, SE-831 90 ÖSTERSUND</t>
  </si>
  <si>
    <t>0007:9696915009</t>
  </si>
  <si>
    <t>PMA99643@pdf.scancloud.se</t>
  </si>
  <si>
    <t>S:t Olofsgatan 1-5, Storgatan 36</t>
  </si>
  <si>
    <t>Falköping</t>
  </si>
  <si>
    <t>521 43</t>
  </si>
  <si>
    <t>PMA99644</t>
  </si>
  <si>
    <t>Neobo Falköping 2 KB</t>
  </si>
  <si>
    <t>969691-7625</t>
  </si>
  <si>
    <t>Klockaren 11</t>
  </si>
  <si>
    <t>FE 927-PMA99644 Scancloud, SE-831 90 ÖSTERSUND</t>
  </si>
  <si>
    <t>0007:9696917625</t>
  </si>
  <si>
    <t>PMA99644@pdf.scancloud.se</t>
  </si>
  <si>
    <t>Landbogatan 2, Storgatan 7-9 A-C</t>
  </si>
  <si>
    <t>521 42</t>
  </si>
  <si>
    <t>PMA99645</t>
  </si>
  <si>
    <t>Neobo Falköping 3 KB</t>
  </si>
  <si>
    <t>967800-2842</t>
  </si>
  <si>
    <t>Kronhjorten 22</t>
  </si>
  <si>
    <t>FE 927-PMA99645 Scancloud, SE-831 90 ÖSTERSUND</t>
  </si>
  <si>
    <t>0007:9678002842</t>
  </si>
  <si>
    <t>PMA99645@pdf.scancloud.se</t>
  </si>
  <si>
    <t>Järnvägsgatan 2-12</t>
  </si>
  <si>
    <t>521 33</t>
  </si>
  <si>
    <t>PMA99646</t>
  </si>
  <si>
    <t>Neobo Falköping Holding AB</t>
  </si>
  <si>
    <t>559319-6883</t>
  </si>
  <si>
    <t>FE 927-PMA99646 Scancloud, SE-831 90 ÖSTERSUND</t>
  </si>
  <si>
    <t>0007:5593196883</t>
  </si>
  <si>
    <t>PMA99646@pdf.scancloud.se</t>
  </si>
  <si>
    <t>PMA99647</t>
  </si>
  <si>
    <t>Neobo Eskilstuna 6 AB</t>
  </si>
  <si>
    <t>559323-5947</t>
  </si>
  <si>
    <t>Fagotten 6</t>
  </si>
  <si>
    <t>FE 927-PMA99647 Scancloud, SE-831 90 ÖSTERSUND</t>
  </si>
  <si>
    <t>0007:5593235947</t>
  </si>
  <si>
    <t>PMA99647@pdf.scancloud.se</t>
  </si>
  <si>
    <t>Gillbergaplan 4, Gillbergavägen 8</t>
  </si>
  <si>
    <t>Eskilstuna</t>
  </si>
  <si>
    <t>632 28</t>
  </si>
  <si>
    <t>Fagotten 7</t>
  </si>
  <si>
    <t>Gillbergavägen 10 A-B</t>
  </si>
  <si>
    <t>Navigatören 11</t>
  </si>
  <si>
    <t>Årbygatan 3A-E, 8F</t>
  </si>
  <si>
    <t>633 45</t>
  </si>
  <si>
    <t>Notstället 5</t>
  </si>
  <si>
    <t>Heljestrandsgatan 7 A-C</t>
  </si>
  <si>
    <t>633 44</t>
  </si>
  <si>
    <t>Notstället 6</t>
  </si>
  <si>
    <t>Heljestrandsgatan 5 A-C</t>
  </si>
  <si>
    <t>PMA99655</t>
  </si>
  <si>
    <t>Neobo Ulricehamn AB</t>
  </si>
  <si>
    <t>559326-6322</t>
  </si>
  <si>
    <t>Kvarnlyckan 4</t>
  </si>
  <si>
    <t>FE 927-PMA99655 Scancloud, SE-831 90 ÖSTERSUND</t>
  </si>
  <si>
    <t>0007:5593266322</t>
  </si>
  <si>
    <t>PMA99655@pdf.scancloud.se</t>
  </si>
  <si>
    <t>Lindängsvägen 5-9</t>
  </si>
  <si>
    <t>Ulricehamn</t>
  </si>
  <si>
    <t>523 36</t>
  </si>
  <si>
    <t>Kvarnlyckan 6</t>
  </si>
  <si>
    <t>Lindängsvägen 17-19</t>
  </si>
  <si>
    <t>Linnéan 16</t>
  </si>
  <si>
    <t>Lindängsvägen 8</t>
  </si>
  <si>
    <t>Linnéan 2</t>
  </si>
  <si>
    <t>Jönköpingsvägen 13</t>
  </si>
  <si>
    <t>Snöripan 11</t>
  </si>
  <si>
    <t>Östra Trädgårdsgatan 1 A-M</t>
  </si>
  <si>
    <t>523 35</t>
  </si>
  <si>
    <t>Snöripan 7</t>
  </si>
  <si>
    <t>Riddaregatan 7 A</t>
  </si>
  <si>
    <t>523 30</t>
  </si>
  <si>
    <t>Göken 1</t>
  </si>
  <si>
    <t>Nygatan 18</t>
  </si>
  <si>
    <t>Eken 12</t>
  </si>
  <si>
    <t>Sanatorievägen 19 A-C</t>
  </si>
  <si>
    <t>523 32</t>
  </si>
  <si>
    <t>Eken 14</t>
  </si>
  <si>
    <t>Villagatan 10</t>
  </si>
  <si>
    <t>Sparven 11</t>
  </si>
  <si>
    <t>Sanatorievägen 6</t>
  </si>
  <si>
    <t>523 34</t>
  </si>
  <si>
    <t>Åsunda 9</t>
  </si>
  <si>
    <t>Jägaregatan 12</t>
  </si>
  <si>
    <t>PMA99656</t>
  </si>
  <si>
    <t>Neobo Vänersborg AB</t>
  </si>
  <si>
    <t>559326-6330</t>
  </si>
  <si>
    <t>Lodet 1</t>
  </si>
  <si>
    <t>FE 927-PMA99656 Scancloud, SE-831 90 ÖSTERSUND</t>
  </si>
  <si>
    <t>0007:5593266330</t>
  </si>
  <si>
    <t>PMA99656@pdf.scancloud.se</t>
  </si>
  <si>
    <t>Bokgatan 9-23</t>
  </si>
  <si>
    <t>Vänersborg</t>
  </si>
  <si>
    <t>462 52</t>
  </si>
  <si>
    <t>Lodet 2</t>
  </si>
  <si>
    <t>Almgatan, Bokgatan 1-7, Ollenicklas v. 27-37</t>
  </si>
  <si>
    <t>Nejlikan 4</t>
  </si>
  <si>
    <t>Gasverkgatan 9 A-E, Kyrkogatan 1</t>
  </si>
  <si>
    <t>462 34</t>
  </si>
  <si>
    <t>Konvaljen 12</t>
  </si>
  <si>
    <t>Sundsgatan 26 A, Vallgatan 15 A-B</t>
  </si>
  <si>
    <t>462 33</t>
  </si>
  <si>
    <t>Lövkojan 8</t>
  </si>
  <si>
    <t>Drottninggatan 30 A-B, Sundgatan 24 A-B</t>
  </si>
  <si>
    <t>462 31</t>
  </si>
  <si>
    <t>Tranan 1</t>
  </si>
  <si>
    <t>Sandmarksgatan 7, Torpavägen 13-17</t>
  </si>
  <si>
    <t>462 36</t>
  </si>
  <si>
    <t>PMA99681</t>
  </si>
  <si>
    <t>Neobo Sundsvall 2 AB</t>
  </si>
  <si>
    <t>559323-5731</t>
  </si>
  <si>
    <t>Förståndet 14</t>
  </si>
  <si>
    <t>FE 927-PMA99681 Scancloud, SE-831 90 ÖSTERSUND</t>
  </si>
  <si>
    <t>0007:5593235731</t>
  </si>
  <si>
    <t>PMA99681@pdf.scancloud.se</t>
  </si>
  <si>
    <t>Trädgårdsgatan 39</t>
  </si>
  <si>
    <t>Vinsten 2</t>
  </si>
  <si>
    <t>Storgatan 31</t>
  </si>
  <si>
    <t>852 30</t>
  </si>
  <si>
    <t>Bacchus 4</t>
  </si>
  <si>
    <t>Tullgatan 7 A-B, Kyrkogatan 8</t>
  </si>
  <si>
    <t>Kraften 4</t>
  </si>
  <si>
    <t>Trädgårdsgatan 38 A-B</t>
  </si>
  <si>
    <t>Mercurius 15</t>
  </si>
  <si>
    <t>Storgatan 2, Strandgatan 4</t>
  </si>
  <si>
    <t>Mercurius 12</t>
  </si>
  <si>
    <t>Storgatan 6 , Tullgatan 3</t>
  </si>
  <si>
    <t>Bacchus 12</t>
  </si>
  <si>
    <t>Storgatan 5-7, Tullgatan 5</t>
  </si>
  <si>
    <t>Minerva 8</t>
  </si>
  <si>
    <t>Storgatan 12, Nybrogatan 7</t>
  </si>
  <si>
    <t>Minerva 7</t>
  </si>
  <si>
    <t>Nybrogatan 5, Sjögatan 7</t>
  </si>
  <si>
    <t>Tara 1</t>
  </si>
  <si>
    <t>Trädgårdsgatan 23</t>
  </si>
  <si>
    <t>Skörden 1</t>
  </si>
  <si>
    <t>Axvägen 13-17</t>
  </si>
  <si>
    <t>853 50</t>
  </si>
  <si>
    <t>Kronan 2</t>
  </si>
  <si>
    <t>Skolgatan 8 A-D, Majorsgatan 13 A-D</t>
  </si>
  <si>
    <t>852 38</t>
  </si>
  <si>
    <t>Hatten 15</t>
  </si>
  <si>
    <t>Slutgatan 18</t>
  </si>
  <si>
    <t>Granlo 15:1</t>
  </si>
  <si>
    <t>Huginvägen 12 A-B, Mjölnervägen 9, Vikingavägen 37</t>
  </si>
  <si>
    <t>857 41</t>
  </si>
  <si>
    <t>Stocken 2</t>
  </si>
  <si>
    <t>Fridhemsgatan 40 A-B</t>
  </si>
  <si>
    <t>Tallen 4</t>
  </si>
  <si>
    <t>Snickaregatan 13</t>
  </si>
  <si>
    <t>852 39</t>
  </si>
  <si>
    <t>Sågramen 21</t>
  </si>
  <si>
    <t>Jakobsdalsgatan 16</t>
  </si>
  <si>
    <t>Tvingen 29</t>
  </si>
  <si>
    <t>Gränsgatan 22 A-B</t>
  </si>
  <si>
    <t>Mjölnaren 3</t>
  </si>
  <si>
    <t>Björneborgsgatan 6</t>
  </si>
  <si>
    <t>Mjölnaren 4</t>
  </si>
  <si>
    <t>Björneborgsgatan 8 A-B</t>
  </si>
  <si>
    <t>Mjölnaren 9</t>
  </si>
  <si>
    <t>Björneborgsgatan 2, Fridhemsgatan 1</t>
  </si>
  <si>
    <t>Bladet 2</t>
  </si>
  <si>
    <t>Bergsgatan 13 A-B</t>
  </si>
  <si>
    <t>Hästen 13</t>
  </si>
  <si>
    <t>Fredsgatan 19 A-B</t>
  </si>
  <si>
    <t>Credit 12</t>
  </si>
  <si>
    <t>Nybrogatan 35</t>
  </si>
  <si>
    <t>PMA99683</t>
  </si>
  <si>
    <t>Neobo Skövde AB</t>
  </si>
  <si>
    <t>559323-5723</t>
  </si>
  <si>
    <t>Skultorp 1:207</t>
  </si>
  <si>
    <t>FE 927-PMA99683 Scancloud, SE-831 90 ÖSTERSUND</t>
  </si>
  <si>
    <t>0007:5593235723</t>
  </si>
  <si>
    <t>PMA99683@pdf.scancloud.se</t>
  </si>
  <si>
    <t>Pilvägen 3 A-J</t>
  </si>
  <si>
    <t>Skövde</t>
  </si>
  <si>
    <t>541 57</t>
  </si>
  <si>
    <t>Skultorp 1:126</t>
  </si>
  <si>
    <t>Klagstorpsvägen 26 A-B</t>
  </si>
  <si>
    <t>Hjärpen 2</t>
  </si>
  <si>
    <t>Södra Bergvägen 7</t>
  </si>
  <si>
    <t>541 31</t>
  </si>
  <si>
    <t>Ostronet 11</t>
  </si>
  <si>
    <t>Lars Olofs Gata 11</t>
  </si>
  <si>
    <t>541 44</t>
  </si>
  <si>
    <t>PMA99685</t>
  </si>
  <si>
    <t>Neobo Norrköping AB</t>
  </si>
  <si>
    <t xml:space="preserve">559323-5749 </t>
  </si>
  <si>
    <t>Polskan 1</t>
  </si>
  <si>
    <t>FE 927-PMA99685 Scancloud, SE-831 90 ÖSTERSUND</t>
  </si>
  <si>
    <t>0007:5593235749</t>
  </si>
  <si>
    <t>PMA99685@pdf.scancloud.se</t>
  </si>
  <si>
    <t>Navestadsgatan 4-16 (U1-U8)</t>
  </si>
  <si>
    <t>Norrköping</t>
  </si>
  <si>
    <t>603 67</t>
  </si>
  <si>
    <t>Polskan 2</t>
  </si>
  <si>
    <t>Navestadsgatan 2-16 (U10-U19)</t>
  </si>
  <si>
    <t>Polskan 3</t>
  </si>
  <si>
    <t>Navestadsgatan 2-16 (U20-U29)</t>
  </si>
  <si>
    <t>Polskan 4</t>
  </si>
  <si>
    <t>Navestadsgatan 2-16 (U30-U39)</t>
  </si>
  <si>
    <t>Polskan 6</t>
  </si>
  <si>
    <t>Navestadsgatan 2-6 (U40-U55)</t>
  </si>
  <si>
    <t>Polskan 7</t>
  </si>
  <si>
    <t>Navestadsgatan 6-10 (U40-U53)</t>
  </si>
  <si>
    <t>Polskan 8</t>
  </si>
  <si>
    <t>Navestadsgatan 18-26 (U1-U10)</t>
  </si>
  <si>
    <t>PMA99687</t>
  </si>
  <si>
    <t>Neobo Köping Holding AB</t>
  </si>
  <si>
    <t>559333-2462</t>
  </si>
  <si>
    <t>FE 927-PMA99687 Scancloud, SE-831 90 ÖSTERSUND</t>
  </si>
  <si>
    <t>0007:5593332462</t>
  </si>
  <si>
    <t>PMA99687@pdf.scancloud.se</t>
  </si>
  <si>
    <t>PMA99688</t>
  </si>
  <si>
    <t>Neobo Köping 1 AB</t>
  </si>
  <si>
    <t>559026-6036</t>
  </si>
  <si>
    <t>Agne 16</t>
  </si>
  <si>
    <t>FE 927-PMA99688 Scancloud, SE-831 90 ÖSTERSUND</t>
  </si>
  <si>
    <t>0007:5590266036</t>
  </si>
  <si>
    <t>PMA99688@pdf.scancloud.se</t>
  </si>
  <si>
    <t>Scheelegatan 25 A-C</t>
  </si>
  <si>
    <t>PMA99689</t>
  </si>
  <si>
    <t>Neobo Köping 2 AB</t>
  </si>
  <si>
    <t>556748-9660</t>
  </si>
  <si>
    <t>Pilspetsen 5</t>
  </si>
  <si>
    <t>FE 927-PMA99689 Scancloud, SE-831 90 ÖSTERSUND</t>
  </si>
  <si>
    <t>0007:5567489660</t>
  </si>
  <si>
    <t>PMA99689@pdf.scancloud.se</t>
  </si>
  <si>
    <t>Odensvivägen 10 A-D</t>
  </si>
  <si>
    <t>Pilspetsen 6</t>
  </si>
  <si>
    <t>Odensvivägen 8 A-C</t>
  </si>
  <si>
    <t>PMA99690</t>
  </si>
  <si>
    <t>Neobo Köping 3 AB</t>
  </si>
  <si>
    <t>556950-8400</t>
  </si>
  <si>
    <t>Tule 4</t>
  </si>
  <si>
    <t>FE 927-PMA99690 Scancloud, SE-831 90 ÖSTERSUND</t>
  </si>
  <si>
    <t>0007:5569508400</t>
  </si>
  <si>
    <t>PMA99690@pdf.scancloud.se</t>
  </si>
  <si>
    <t>Glasgatan 15 A-C</t>
  </si>
  <si>
    <t>PMA99691</t>
  </si>
  <si>
    <t>Neobo Katrineholm AB</t>
  </si>
  <si>
    <t>559337-1718</t>
  </si>
  <si>
    <t>FE 927-PMA99691 Scancloud, SE-831 90 ÖSTERSUND</t>
  </si>
  <si>
    <t>0007:5593371718</t>
  </si>
  <si>
    <t>PMA99691@pdf.scancloud.se</t>
  </si>
  <si>
    <t>Tegnérvägen 33B</t>
  </si>
  <si>
    <t>641 32</t>
  </si>
  <si>
    <t>Aspen 7</t>
  </si>
  <si>
    <t>Gersnäsgatan 1 A-C</t>
  </si>
  <si>
    <t>641 46</t>
  </si>
  <si>
    <t>Bagaren 1</t>
  </si>
  <si>
    <t>Oppundavägen 40-42</t>
  </si>
  <si>
    <t>641 37</t>
  </si>
  <si>
    <t>Flundran 1</t>
  </si>
  <si>
    <t>Tegnérvägen 35 A-C</t>
  </si>
  <si>
    <t>Humlen 16</t>
  </si>
  <si>
    <t>Drottninggatan 2</t>
  </si>
  <si>
    <t>641 30</t>
  </si>
  <si>
    <t>Humlen 7</t>
  </si>
  <si>
    <t>Fredsgatan 5 A-D</t>
  </si>
  <si>
    <t>Ingenjören 11</t>
  </si>
  <si>
    <t>Ölandsgatan 2 A-B</t>
  </si>
  <si>
    <t>Nyhemsgatan 25 A-B</t>
  </si>
  <si>
    <t>641 51</t>
  </si>
  <si>
    <t>Oliven 20</t>
  </si>
  <si>
    <t>Kapellgatan 5 A-C</t>
  </si>
  <si>
    <t>641 47</t>
  </si>
  <si>
    <t>Palmen 2</t>
  </si>
  <si>
    <t>Bievägen 9 A-B, Bondegatan 20</t>
  </si>
  <si>
    <t>Vinkelhaken 9</t>
  </si>
  <si>
    <t>Vingåkersvägen 29 A-B, Smedjegatan 2</t>
  </si>
  <si>
    <t>641 50</t>
  </si>
  <si>
    <t>Laxen 1</t>
  </si>
  <si>
    <t>Eriksbergsvägen 5 A-B, Tegnérvägen 30</t>
  </si>
  <si>
    <t>Laxen 2</t>
  </si>
  <si>
    <t>Tegnérvägen 32 A-B</t>
  </si>
  <si>
    <t>Laxen 4</t>
  </si>
  <si>
    <t>Eriksbergsvägen 9 A-B</t>
  </si>
  <si>
    <t>Laxen 5</t>
  </si>
  <si>
    <t>Eriksbergsvägen 7 A-C</t>
  </si>
  <si>
    <t>PMA99800</t>
  </si>
  <si>
    <t>Neobo Service AB</t>
  </si>
  <si>
    <t>559395-8167</t>
  </si>
  <si>
    <t>FE 927-PMA99800 Scancloud, SE-831 90 ÖSTERSUND</t>
  </si>
  <si>
    <t>0007:5593958167</t>
  </si>
  <si>
    <t>PMA99800@pdf.scancloud.se</t>
  </si>
  <si>
    <t>Neobo Service</t>
  </si>
  <si>
    <t>Neobo Service Ekonomi</t>
  </si>
  <si>
    <t>Neobo Service Juridik</t>
  </si>
  <si>
    <t>Neobo Service Marknad</t>
  </si>
  <si>
    <t>Neobo Service Transaktion</t>
  </si>
  <si>
    <t>Neobo Service Syd</t>
  </si>
  <si>
    <t>Neobo Service Nord</t>
  </si>
  <si>
    <t>Neobo Service Hotellverksamhet</t>
  </si>
  <si>
    <t>PMA99801</t>
  </si>
  <si>
    <t>Neobo Holdco 1 AB</t>
  </si>
  <si>
    <t>559408-9673</t>
  </si>
  <si>
    <t>FE 927-PMA99801 Scancloud, SE-831 90 ÖSTERSUND</t>
  </si>
  <si>
    <t>0007:5594089673</t>
  </si>
  <si>
    <t>PMA99801@pdf.scancloud.se</t>
  </si>
  <si>
    <t>PMA99802</t>
  </si>
  <si>
    <t>Neobo AB Holdco 1.1.1</t>
  </si>
  <si>
    <t>559408-9830</t>
  </si>
  <si>
    <t>FE 927-PMA99802 Scancloud, SE-831 90 ÖSTERSUND</t>
  </si>
  <si>
    <t>0007:5594089830</t>
  </si>
  <si>
    <t>PMA99802@pdf.scancloud.se</t>
  </si>
  <si>
    <t>PMA99803</t>
  </si>
  <si>
    <t>Neobo AB Holdco 1.1.2</t>
  </si>
  <si>
    <t>559408-9822</t>
  </si>
  <si>
    <t>FE 927-PMA99803 Scancloud, SE-831 90 ÖSTERSUND</t>
  </si>
  <si>
    <t>0007:5594089822</t>
  </si>
  <si>
    <t>PMA99803@pdf.scancloud.se</t>
  </si>
  <si>
    <t>PMA99804</t>
  </si>
  <si>
    <t>Neobo AB Holdco 1.1.3</t>
  </si>
  <si>
    <t>559408-9814</t>
  </si>
  <si>
    <t>FE 927-PMA99804 Scancloud, SE-831 90 ÖSTERSUND</t>
  </si>
  <si>
    <t>0007:5594089814</t>
  </si>
  <si>
    <t>PMA99804@pdf.scancloud.se</t>
  </si>
  <si>
    <t>PMA99805</t>
  </si>
  <si>
    <t>Neobo AB Holdco 1.1.4</t>
  </si>
  <si>
    <t>559408-9665</t>
  </si>
  <si>
    <t>FE 927-PMA99805 Scancloud, SE-831 90 ÖSTERSUND</t>
  </si>
  <si>
    <t>0007:5594089665</t>
  </si>
  <si>
    <t>PMA99805@pdf.scancloud.se</t>
  </si>
  <si>
    <t>PMA99806</t>
  </si>
  <si>
    <t>Neobo AB Holdco 2</t>
  </si>
  <si>
    <t>559408-9681</t>
  </si>
  <si>
    <t>FE 927-PMA99806 Scancloud, SE-831 90 ÖSTERSUND</t>
  </si>
  <si>
    <t>0007:5594089681</t>
  </si>
  <si>
    <t>PMA99806@pdf.scancloud.se</t>
  </si>
  <si>
    <t>PMA99807</t>
  </si>
  <si>
    <t xml:space="preserve">Neobo AB Holdco 2.1 </t>
  </si>
  <si>
    <t>559408-9764</t>
  </si>
  <si>
    <t>FE 927-PMA99807 Scancloud, SE-831 90 ÖSTERSUND</t>
  </si>
  <si>
    <t>0007:5594089764</t>
  </si>
  <si>
    <t>PMA99807@pdf.scancloud.se</t>
  </si>
  <si>
    <t>PMA99808</t>
  </si>
  <si>
    <t>Neobo AB Holdco 2.1.1</t>
  </si>
  <si>
    <t>559408-9772</t>
  </si>
  <si>
    <t>FE 927-PMA99808 Scancloud, SE-831 90 ÖSTERSUND</t>
  </si>
  <si>
    <t>0007:5594089772</t>
  </si>
  <si>
    <t>PMA99808@pdf.scancloud.se</t>
  </si>
  <si>
    <t>PMA99809</t>
  </si>
  <si>
    <t>Neobo AB Holdco 2.1.2</t>
  </si>
  <si>
    <t>559408-9780</t>
  </si>
  <si>
    <t>FE 927-PMA99809 Scancloud, SE-831 90 ÖSTERSUND</t>
  </si>
  <si>
    <t>0007:5594089780</t>
  </si>
  <si>
    <t>PMA99809@pdf.scancloud.se</t>
  </si>
  <si>
    <t>PMA99810</t>
  </si>
  <si>
    <t>Neobo AB Holdco 2.1.3</t>
  </si>
  <si>
    <t>559408-9798</t>
  </si>
  <si>
    <t>FE 927-PMA99810 Scancloud, SE-831 90 ÖSTERSUND</t>
  </si>
  <si>
    <t>0007:5594089798</t>
  </si>
  <si>
    <t>PMA99810@pdf.scancloud.se</t>
  </si>
  <si>
    <t>PMA99811</t>
  </si>
  <si>
    <t>Neobo AB Holdco 3</t>
  </si>
  <si>
    <t>559408-9699</t>
  </si>
  <si>
    <t>FE 927-PMA99811 Scancloud, SE-831 90 ÖSTERSUND</t>
  </si>
  <si>
    <t>0007:5594089699</t>
  </si>
  <si>
    <t>PMA99811@pdf.scancloud.se</t>
  </si>
  <si>
    <t>PMA99812</t>
  </si>
  <si>
    <t>Neobo AB Holdco 3.1</t>
  </si>
  <si>
    <t>559408-9582</t>
  </si>
  <si>
    <t>FE 927-PMA99812 Scancloud, SE-831 90 ÖSTERSUND</t>
  </si>
  <si>
    <t>0007:5594089582</t>
  </si>
  <si>
    <t>PMA99812@pdf.scancloud.se</t>
  </si>
  <si>
    <t>PMA99813</t>
  </si>
  <si>
    <t>Neobo AB Holdco 3.1.1</t>
  </si>
  <si>
    <t>559408-9590</t>
  </si>
  <si>
    <t>FE 927-PMA99813 Scancloud, SE-831 90 ÖSTERSUND</t>
  </si>
  <si>
    <t>0007:5594089590</t>
  </si>
  <si>
    <t>PMA99813@pdf.scancloud.se</t>
  </si>
  <si>
    <t>PMA99814</t>
  </si>
  <si>
    <t>Neobo AB Holdco 4</t>
  </si>
  <si>
    <t>559408-9707</t>
  </si>
  <si>
    <t>FE 927-PMA99814 Scancloud, SE-831 90 ÖSTERSUND</t>
  </si>
  <si>
    <t>0007:5594089707</t>
  </si>
  <si>
    <t>PMA99814@pdf.scancloud.se</t>
  </si>
  <si>
    <t>PMA99815</t>
  </si>
  <si>
    <t>Neobo AB Holdco 4.1</t>
  </si>
  <si>
    <t>559408-9608</t>
  </si>
  <si>
    <t>FE 927-PMA99815 Scancloud, SE-831 90 ÖSTERSUND</t>
  </si>
  <si>
    <t>0007:5594089608</t>
  </si>
  <si>
    <t>PMA99815@pdf.scancloud.se</t>
  </si>
  <si>
    <t>PMA99816</t>
  </si>
  <si>
    <t>Neobo AB Holdco 4.1.1</t>
  </si>
  <si>
    <t>559408-9988</t>
  </si>
  <si>
    <t>FE 927-PMA99816 Scancloud, SE-831 90 ÖSTERSUND</t>
  </si>
  <si>
    <t>0007:5594089988</t>
  </si>
  <si>
    <t>PMA99816@pdf.scancloud.se</t>
  </si>
  <si>
    <t>PMA99817</t>
  </si>
  <si>
    <t>Neobo AB Holdco 4.1.2</t>
  </si>
  <si>
    <t>559408-9996</t>
  </si>
  <si>
    <t>FE 927-PMA99817 Scancloud, SE-831 90 ÖSTERSUND</t>
  </si>
  <si>
    <t>0007:5594089996</t>
  </si>
  <si>
    <t>PMA99817@pdf.scancloud.se</t>
  </si>
  <si>
    <t>PMA99818</t>
  </si>
  <si>
    <t>Neobo AB Holdco 5</t>
  </si>
  <si>
    <t>559408-9715</t>
  </si>
  <si>
    <t>FE 927-PMA99818 Scancloud, SE-831 90 ÖSTERSUND</t>
  </si>
  <si>
    <t>0007:5594089715</t>
  </si>
  <si>
    <t>PMA99818@pdf.scancloud.se</t>
  </si>
  <si>
    <t>PMA99819</t>
  </si>
  <si>
    <t>Neobo AB Holdco 5.1</t>
  </si>
  <si>
    <t>559408-9913</t>
  </si>
  <si>
    <t>FE 927-PMA99819 Scancloud, SE-831 90 ÖSTERSUND</t>
  </si>
  <si>
    <t>0007:5594089913</t>
  </si>
  <si>
    <t>PMA99819@pdf.scancloud.se</t>
  </si>
  <si>
    <t>PMA99821</t>
  </si>
  <si>
    <t>Neobo AB Holdco 6</t>
  </si>
  <si>
    <t>559408-9723</t>
  </si>
  <si>
    <t>FE 927-PMA99821 Scancloud, SE-831 90 ÖSTERSUND</t>
  </si>
  <si>
    <t>0007:5594089723</t>
  </si>
  <si>
    <t>PMA99821@pdf.scancloud.se</t>
  </si>
  <si>
    <t>PMA99822</t>
  </si>
  <si>
    <t>Neobo AB Holdco 6.1</t>
  </si>
  <si>
    <t>559408-9905</t>
  </si>
  <si>
    <t>FE 927-PMA99822 Scancloud, SE-831 90 ÖSTERSUND</t>
  </si>
  <si>
    <t>0007:5594089905</t>
  </si>
  <si>
    <t>PMA99822@pdf.scancloud.se</t>
  </si>
  <si>
    <t>PMA99823</t>
  </si>
  <si>
    <t>Neobo AB Holdco 7</t>
  </si>
  <si>
    <t>559408-9749</t>
  </si>
  <si>
    <t>FE 927-PMA99823 Scancloud, SE-831 90 ÖSTERSUND</t>
  </si>
  <si>
    <t>0007:5594089749</t>
  </si>
  <si>
    <t>PMA99823@pdf.scancloud.se</t>
  </si>
  <si>
    <t>PMA99824</t>
  </si>
  <si>
    <t>Neobo AB Holdco 7.1</t>
  </si>
  <si>
    <t>559408-9871</t>
  </si>
  <si>
    <t>FE 927-PMA99824 Scancloud, SE-831 90 ÖSTERSUND</t>
  </si>
  <si>
    <t>0007:5594089871</t>
  </si>
  <si>
    <t>PMA99824@pdf.scancloud.se</t>
  </si>
  <si>
    <t>PMA99825</t>
  </si>
  <si>
    <t>Neobo AB Holdco 7.1.1</t>
  </si>
  <si>
    <t>559408-9897</t>
  </si>
  <si>
    <t>FE 927-PMA99825 Scancloud, SE-831 90 ÖSTERSUND</t>
  </si>
  <si>
    <t>0007:5594089897</t>
  </si>
  <si>
    <t>PMA99825@pdf.scancloud.se</t>
  </si>
  <si>
    <t>PMA99826</t>
  </si>
  <si>
    <t>Neobo AB Holdco 7.1.2</t>
  </si>
  <si>
    <t>559408-9889</t>
  </si>
  <si>
    <t>FE 927-PMA99826 Scancloud, SE-831 90 ÖSTERSUND</t>
  </si>
  <si>
    <t>0007:5594089889</t>
  </si>
  <si>
    <t>PMA99826@pdf.scancloud.se</t>
  </si>
  <si>
    <t>PMA99827</t>
  </si>
  <si>
    <t>Neobo AB Holdco 8</t>
  </si>
  <si>
    <t>559408-9756</t>
  </si>
  <si>
    <t>FE 927-PMA99827 Scancloud, SE-831 90 ÖSTERSUND</t>
  </si>
  <si>
    <t>0007:5594089756</t>
  </si>
  <si>
    <t>PMA99827@pdf.scancloud.se</t>
  </si>
  <si>
    <t>PMA99828</t>
  </si>
  <si>
    <t>Neobo AB Propco 2.1.2.1</t>
  </si>
  <si>
    <t>559408-9806</t>
  </si>
  <si>
    <t>FE 927-PMA99828 Scancloud, SE-831 90 ÖSTERSUND</t>
  </si>
  <si>
    <t>0007:5594089806</t>
  </si>
  <si>
    <t>PMA99828@pdf.scancloud.se</t>
  </si>
  <si>
    <t>PMA99829</t>
  </si>
  <si>
    <t>Neobo Falköping AB</t>
  </si>
  <si>
    <t>559408-9657</t>
  </si>
  <si>
    <t>Blåhaken 2</t>
  </si>
  <si>
    <t>FE 927-PMA99829 Scancloud, SE-831 90 ÖSTERSUND</t>
  </si>
  <si>
    <t>0007:5594089657</t>
  </si>
  <si>
    <t>PMA99829@pdf.scancloud.se</t>
  </si>
  <si>
    <t>Per Andersgatan 5</t>
  </si>
  <si>
    <t>521 32</t>
  </si>
  <si>
    <t>PMA99830</t>
  </si>
  <si>
    <t>Neobo AB Propco 2.1.2.2</t>
  </si>
  <si>
    <t>559408-9558</t>
  </si>
  <si>
    <t>FE 927-PMA99830 Scancloud, SE-831 90 ÖSTERSUND</t>
  </si>
  <si>
    <t>0007:5594089558</t>
  </si>
  <si>
    <t>PMA99830@pdf.scancloud.se</t>
  </si>
  <si>
    <t>PMA99831</t>
  </si>
  <si>
    <t>Neobo Mariestad 2 AB</t>
  </si>
  <si>
    <t>559408-9640</t>
  </si>
  <si>
    <t>Muggebo 1:19</t>
  </si>
  <si>
    <t>FE 927-PMA99831 Scancloud, SE-831 90 ÖSTERSUND</t>
  </si>
  <si>
    <t>0007:5594089640</t>
  </si>
  <si>
    <t>PMA99831@pdf.scancloud.se</t>
  </si>
  <si>
    <t>Kilkestensvägen 14</t>
  </si>
  <si>
    <t>PMA99832</t>
  </si>
  <si>
    <t>Neobo AB Propco 2.1.2.3</t>
  </si>
  <si>
    <t>559408-9566</t>
  </si>
  <si>
    <t>FE 927-PMA99832 Scancloud, SE-831 90 ÖSTERSUND</t>
  </si>
  <si>
    <t>0007:5594089566</t>
  </si>
  <si>
    <t>PMA99832@pdf.scancloud.se</t>
  </si>
  <si>
    <t>PMA99833</t>
  </si>
  <si>
    <t>Neobo Norrköping 2 AB</t>
  </si>
  <si>
    <t>559408-9632</t>
  </si>
  <si>
    <t>Fiskeby 4:123</t>
  </si>
  <si>
    <t>FE 927-PMA99833 Scancloud, SE-831 90 ÖSTERSUND</t>
  </si>
  <si>
    <t>0007:5594089632</t>
  </si>
  <si>
    <t>PMA99833@pdf.scancloud.se</t>
  </si>
  <si>
    <t>Bronsvägen 6</t>
  </si>
  <si>
    <t>602 23</t>
  </si>
  <si>
    <t>PMA99834</t>
  </si>
  <si>
    <t>Neobo AB Propco 2.1.2.4</t>
  </si>
  <si>
    <t>559408-9574</t>
  </si>
  <si>
    <t>FE 927-PMA99834 Scancloud, SE-831 90 ÖSTERSUND</t>
  </si>
  <si>
    <t>0007:5594089574</t>
  </si>
  <si>
    <t>PMA99834@pdf.scancloud.se</t>
  </si>
  <si>
    <t>PMA99835</t>
  </si>
  <si>
    <t>Neobo Skara AB</t>
  </si>
  <si>
    <t>559408-9624</t>
  </si>
  <si>
    <t>Valhall 5</t>
  </si>
  <si>
    <t>FE 927-PMA99835 Scancloud, SE-831 90 ÖSTERSUND</t>
  </si>
  <si>
    <t>0007:5594089624</t>
  </si>
  <si>
    <t>PMA99835@pdf.scancloud.se</t>
  </si>
  <si>
    <t>Valhallagatan 38</t>
  </si>
  <si>
    <t>Skara</t>
  </si>
  <si>
    <t>532 34</t>
  </si>
  <si>
    <t>Neobo Propco 2.1.2.4.1 AB</t>
  </si>
  <si>
    <t>Yggdrasil 1 &amp; 2</t>
  </si>
  <si>
    <t>Valhallagatan 31</t>
  </si>
  <si>
    <t>PMA99836</t>
  </si>
  <si>
    <t>Neobo AB Propco 8.1</t>
  </si>
  <si>
    <t>559408-9863</t>
  </si>
  <si>
    <t>Norrtorn 83</t>
  </si>
  <si>
    <t>FE 927-PMA99836 Scancloud, SE-831 90 ÖSTERSUND</t>
  </si>
  <si>
    <t>0007:5594089863</t>
  </si>
  <si>
    <t>PMA99836@pdf.scancloud.se</t>
  </si>
  <si>
    <t>Fridhemsgatan</t>
  </si>
  <si>
    <t>Oskarshamn</t>
  </si>
  <si>
    <t>572 32</t>
  </si>
  <si>
    <t>PMA99837</t>
  </si>
  <si>
    <t>Neobo AB Propco 8.2</t>
  </si>
  <si>
    <t>559408-9855</t>
  </si>
  <si>
    <t>FE 927-PMA99837 Scancloud, SE-831 90 ÖSTERSUND</t>
  </si>
  <si>
    <t>0007:5594089855</t>
  </si>
  <si>
    <t>PMA99837@pdf.scancloud.se</t>
  </si>
  <si>
    <t>PMA88215</t>
  </si>
  <si>
    <t>Neobo Nevisborg AB</t>
  </si>
  <si>
    <t>559163-6138</t>
  </si>
  <si>
    <t>Nevishög 13:89</t>
  </si>
  <si>
    <t>FE 927-PMA88215 Scancloud, SE-831 90 ÖSTERSUND</t>
  </si>
  <si>
    <t>0007:5591636138</t>
  </si>
  <si>
    <t>PMA88215@pdf.scancloud.se</t>
  </si>
  <si>
    <t>Nevisborg</t>
  </si>
  <si>
    <t>Staffanstorp</t>
  </si>
  <si>
    <t>245 45</t>
  </si>
  <si>
    <t>PMA88241</t>
  </si>
  <si>
    <t>Neobo Oscarsbo AB</t>
  </si>
  <si>
    <t>556173-2636</t>
  </si>
  <si>
    <t>Ador 10</t>
  </si>
  <si>
    <t>FE 927-PMA88241 Scancloud, SE-831 90 ÖSTERSUND</t>
  </si>
  <si>
    <t>0007:5561732636</t>
  </si>
  <si>
    <t>PMA88241@pdf.scancloud.se</t>
  </si>
  <si>
    <t>Nygatan 6 &amp; Skötegårdsgatan 7</t>
  </si>
  <si>
    <t>Figeholm</t>
  </si>
  <si>
    <t>572 75</t>
  </si>
  <si>
    <t>Backus 13</t>
  </si>
  <si>
    <t>Norra Fabriksgatan 8</t>
  </si>
  <si>
    <t>572 30</t>
  </si>
  <si>
    <t>Backus 19</t>
  </si>
  <si>
    <t>Fridhemsgatan 4 &amp; Norra Fabriksgatan 14</t>
  </si>
  <si>
    <t>Bryggaren 19</t>
  </si>
  <si>
    <t>Norra Fabriksgatan 1 &amp; Värdshusgatan 9</t>
  </si>
  <si>
    <t>Ekorren 7</t>
  </si>
  <si>
    <t>Smedkroken 1,5&amp;7</t>
  </si>
  <si>
    <t>572 31</t>
  </si>
  <si>
    <t>Ingefäran 3</t>
  </si>
  <si>
    <t>Pepparstigen 4,6, 8 &amp; Rosendalsvägen 5&amp;7</t>
  </si>
  <si>
    <t>572 40</t>
  </si>
  <si>
    <t>Njord 5</t>
  </si>
  <si>
    <t>Jungnergatan 17</t>
  </si>
  <si>
    <t>Verkstaden 7</t>
  </si>
  <si>
    <t>Villabacken 5</t>
  </si>
  <si>
    <t>572 35</t>
  </si>
  <si>
    <t>Verkstaden 8</t>
  </si>
  <si>
    <t>Villabacken 3</t>
  </si>
  <si>
    <t>Vile 1</t>
  </si>
  <si>
    <t>Hamngatan 35 &amp; Värdshusgatan 10</t>
  </si>
  <si>
    <t>Älvehult 1:216</t>
  </si>
  <si>
    <t>Kustvägen 50</t>
  </si>
  <si>
    <t>Påskallavik</t>
  </si>
  <si>
    <t>570 90</t>
  </si>
  <si>
    <t>PMA88243</t>
  </si>
  <si>
    <t>Neobo East AB</t>
  </si>
  <si>
    <t>556691-9543</t>
  </si>
  <si>
    <t>Ador 11</t>
  </si>
  <si>
    <t>FE 927-PMA88243 Scancloud, SE-831 90 ÖSTERSUND</t>
  </si>
  <si>
    <t>0007:5566919543</t>
  </si>
  <si>
    <t>PMA88243@pdf.scancloud.se</t>
  </si>
  <si>
    <t>Marknadsgatan 12, Skötegårdsgatan 7, Nygatan 6 A-B</t>
  </si>
  <si>
    <t>Ador 9</t>
  </si>
  <si>
    <t>Nygatan 2 &amp; 4</t>
  </si>
  <si>
    <t>Fisken 2</t>
  </si>
  <si>
    <t>Hamngatan 8A</t>
  </si>
  <si>
    <t>Frej 6</t>
  </si>
  <si>
    <t>Flanaden 2,Östra Torggatan 2,4</t>
  </si>
  <si>
    <t>Fårbo 12:3</t>
  </si>
  <si>
    <t>Hagadalsvägen 13, 15</t>
  </si>
  <si>
    <t>Fårbo</t>
  </si>
  <si>
    <t>572 76</t>
  </si>
  <si>
    <t>Fårbo 30:2</t>
  </si>
  <si>
    <t>Ficksjövägen 8</t>
  </si>
  <si>
    <t>Fårbo 8:13</t>
  </si>
  <si>
    <t>Källehorvavägen 10</t>
  </si>
  <si>
    <t>Måsen 2</t>
  </si>
  <si>
    <t>Marknadsgatan 7</t>
  </si>
  <si>
    <t>Norrtorn 82</t>
  </si>
  <si>
    <t>Fridhemsgatan 21-23, 25-31</t>
  </si>
  <si>
    <t>Orion 4</t>
  </si>
  <si>
    <t>Stora Torget 1</t>
  </si>
  <si>
    <t>572 42</t>
  </si>
  <si>
    <t>Orkanen 31</t>
  </si>
  <si>
    <t>Själsviksvägen 3</t>
  </si>
  <si>
    <t>Mysingö</t>
  </si>
  <si>
    <t>Tornadon 7</t>
  </si>
  <si>
    <t>Själsviksvägen 2-4, 6, 8, 10, 12</t>
  </si>
  <si>
    <t>Wiola 7</t>
  </si>
  <si>
    <t>Nygatan 1,3,5,7&amp;Skötegårdsgatan 13</t>
  </si>
  <si>
    <t>PMA88268</t>
  </si>
  <si>
    <t>Neobo i Enköping AB</t>
  </si>
  <si>
    <t>556710-5902</t>
  </si>
  <si>
    <t>Centrum 13:2</t>
  </si>
  <si>
    <t>FE 927-PMA88268 Scancloud, SE-831 90 ÖSTERSUND</t>
  </si>
  <si>
    <t>0007:5567105902</t>
  </si>
  <si>
    <t>PMA88268@pdf.scancloud.se</t>
  </si>
  <si>
    <t>Kungsgatan 28</t>
  </si>
  <si>
    <t>Enköping</t>
  </si>
  <si>
    <t>745 31</t>
  </si>
  <si>
    <t>Centrum 19:6</t>
  </si>
  <si>
    <t>Eriksgatan 21</t>
  </si>
  <si>
    <t>749 35</t>
  </si>
  <si>
    <t>Centrum 23:7</t>
  </si>
  <si>
    <t>Eriksgatan 18-20</t>
  </si>
  <si>
    <t>749 49</t>
  </si>
  <si>
    <t>Centrum 25:12</t>
  </si>
  <si>
    <t>Kyrkogatan 20</t>
  </si>
  <si>
    <t>Centrum 27:1</t>
  </si>
  <si>
    <t>Fjärdhundragatan 45 A-B</t>
  </si>
  <si>
    <t>745 30</t>
  </si>
  <si>
    <t>Centrum 5:8</t>
  </si>
  <si>
    <t>Kyrkogatan 38</t>
  </si>
  <si>
    <t>PMA88269</t>
  </si>
  <si>
    <t>Neobo i Märsta AB</t>
  </si>
  <si>
    <t>559082-2622</t>
  </si>
  <si>
    <t>Märsta 1:40</t>
  </si>
  <si>
    <t>FE 927-PMA88269 Scancloud, SE-831 90 ÖSTERSUND</t>
  </si>
  <si>
    <t>0007:5590822622</t>
  </si>
  <si>
    <t>PMA88269@pdf.scancloud.se</t>
  </si>
  <si>
    <t>Centralgatan 1 A-F, H, Stockholmsvägen 32 A-F, 34 A-F, 36 A-F, 38 A-C</t>
  </si>
  <si>
    <t>Märsta</t>
  </si>
  <si>
    <t>195 34</t>
  </si>
  <si>
    <t>PMA88295</t>
  </si>
  <si>
    <t>Neobo Träkolet AB</t>
  </si>
  <si>
    <t>556652-7049</t>
  </si>
  <si>
    <t>Träkolet 16</t>
  </si>
  <si>
    <t>FE 927-PMA88295 Scancloud, SE-831 90 ÖSTERSUND</t>
  </si>
  <si>
    <t>0007:5566527049</t>
  </si>
  <si>
    <t>PMA88295@pdf.scancloud.se</t>
  </si>
  <si>
    <t>Turebergsvägen 1A, 3, 5, 7</t>
  </si>
  <si>
    <t>191 47</t>
  </si>
  <si>
    <t>PMA88328</t>
  </si>
  <si>
    <t>Neobo Mjärden AB</t>
  </si>
  <si>
    <t>556883-4989</t>
  </si>
  <si>
    <t>Mjärden 1</t>
  </si>
  <si>
    <t>FE 927-PMA88328 Scancloud, SE-831 90 ÖSTERSUND</t>
  </si>
  <si>
    <t>0007:5568834989</t>
  </si>
  <si>
    <t>PMA88328@pdf.scancloud.se</t>
  </si>
  <si>
    <t>Kungsvägen 104 A-B, 112 C, 130  A</t>
  </si>
  <si>
    <t>Växjö</t>
  </si>
  <si>
    <t>352 44</t>
  </si>
  <si>
    <t>Mjärden 2</t>
  </si>
  <si>
    <t>Kungsvägen 120</t>
  </si>
  <si>
    <t>PMA88329</t>
  </si>
  <si>
    <t>Neobo Helsingborg 5 AB</t>
  </si>
  <si>
    <t>556704-6767</t>
  </si>
  <si>
    <t>Nässlan 5</t>
  </si>
  <si>
    <t>FE 927-PMA88329 Scancloud, SE-831 90 ÖSTERSUND</t>
  </si>
  <si>
    <t>0007:5567046767</t>
  </si>
  <si>
    <t>PMA88329@pdf.scancloud.se</t>
  </si>
  <si>
    <t>Industrigatan 30 A</t>
  </si>
  <si>
    <t>Helsingborg</t>
  </si>
  <si>
    <t>252 29</t>
  </si>
  <si>
    <t>PMA88332</t>
  </si>
  <si>
    <t>Neobo VKN 13 i Helsingborg AB</t>
  </si>
  <si>
    <t>556751-3063</t>
  </si>
  <si>
    <t>Vikingen 13</t>
  </si>
  <si>
    <t>FE 927-PMA88332 Scancloud, SE-831 90 ÖSTERSUND</t>
  </si>
  <si>
    <t>0007:5567513063</t>
  </si>
  <si>
    <t>PMA88332@pdf.scancloud.se</t>
  </si>
  <si>
    <t>Mariagatan 8</t>
  </si>
  <si>
    <t>254 39</t>
  </si>
  <si>
    <t>PMA88635</t>
  </si>
  <si>
    <t>Neobo Bostad 22 AB</t>
  </si>
  <si>
    <t>559070-4663</t>
  </si>
  <si>
    <t>FE 927-PMA88635 Scancloud, SE-831 90 ÖSTERSUND</t>
  </si>
  <si>
    <t>0007:5590704663</t>
  </si>
  <si>
    <t>PMA88635@pdf.scancloud.se</t>
  </si>
  <si>
    <t>PMA88636</t>
  </si>
  <si>
    <t>Neobo Bostad 23 AB</t>
  </si>
  <si>
    <t>559070-4531</t>
  </si>
  <si>
    <t>FE 927-PMA88636 Scancloud, SE-831 90 ÖSTERSUND</t>
  </si>
  <si>
    <t>0007:5590704531</t>
  </si>
  <si>
    <t>PMA88636@pdf.scancloud.se</t>
  </si>
  <si>
    <t>PMA88682</t>
  </si>
  <si>
    <t>Neobo Stettfast AB</t>
  </si>
  <si>
    <t>559084-1366</t>
  </si>
  <si>
    <t>Stettin 14</t>
  </si>
  <si>
    <t>FE 927-PMA88682 Scancloud, SE-831 90 ÖSTERSUND</t>
  </si>
  <si>
    <t>0007:5590841366</t>
  </si>
  <si>
    <t>PMA88682@pdf.scancloud.se</t>
  </si>
  <si>
    <t>Stora Kvarngatan</t>
  </si>
  <si>
    <t>Malmö</t>
  </si>
  <si>
    <t>211 29</t>
  </si>
  <si>
    <t>PMA88703</t>
  </si>
  <si>
    <t>Neobo SamSkara Gräshoppan 6 AB</t>
  </si>
  <si>
    <t>556695-3633</t>
  </si>
  <si>
    <t>Sigyn 1</t>
  </si>
  <si>
    <t>FE 927-PMA88703 Scancloud, SE-831 90 ÖSTERSUND</t>
  </si>
  <si>
    <t>0007:5566953633</t>
  </si>
  <si>
    <t>PMA88703@pdf.scancloud.se</t>
  </si>
  <si>
    <t>Marumsgatan 13</t>
  </si>
  <si>
    <t>532 32</t>
  </si>
  <si>
    <t>Hermod 2</t>
  </si>
  <si>
    <t>S:T Larsgatan 1A</t>
  </si>
  <si>
    <t>532 35</t>
  </si>
  <si>
    <t>Hermod 3</t>
  </si>
  <si>
    <t>Mariebergsgatan 1</t>
  </si>
  <si>
    <t>Hermod 4</t>
  </si>
  <si>
    <t>Mariebergsgatan 3 A-D</t>
  </si>
  <si>
    <t>Hermod 1</t>
  </si>
  <si>
    <t>S:Ta Mariagatan 1A</t>
  </si>
  <si>
    <t>Balder 12 &amp; 24</t>
  </si>
  <si>
    <t>Marumsgatan 11</t>
  </si>
  <si>
    <t>Balder 27</t>
  </si>
  <si>
    <t>Klostergatan 2</t>
  </si>
  <si>
    <t>532 30</t>
  </si>
  <si>
    <t>PMA88705</t>
  </si>
  <si>
    <t>Neobo SamTidaholm Stensiken 1 AB</t>
  </si>
  <si>
    <t>556810-8293</t>
  </si>
  <si>
    <t>Stensiken 1</t>
  </si>
  <si>
    <t>FE 927-PMA88705 Scancloud, SE-831 90 ÖSTERSUND</t>
  </si>
  <si>
    <t>0007:5568108293</t>
  </si>
  <si>
    <t>PMA88705@pdf.scancloud.se</t>
  </si>
  <si>
    <t>Stensikagatan</t>
  </si>
  <si>
    <t>Tidaholm</t>
  </si>
  <si>
    <t>522 34</t>
  </si>
  <si>
    <t>PMA88725</t>
  </si>
  <si>
    <t>Neobo Bostad 3 AB</t>
  </si>
  <si>
    <t>559062-6254</t>
  </si>
  <si>
    <t>FE 927-PMA88725 Scancloud, SE-831 90 ÖSTERSUND</t>
  </si>
  <si>
    <t>0007:5590626254</t>
  </si>
  <si>
    <t>PMA88725@pdf.scancloud.se</t>
  </si>
  <si>
    <t>PMA88756</t>
  </si>
  <si>
    <t>Neobo Bostad Oskarshamn AB</t>
  </si>
  <si>
    <t>559043-2216</t>
  </si>
  <si>
    <t>Länsmansängen 1</t>
  </si>
  <si>
    <t>FE 927-PMA88756 Scancloud, SE-831 90 ÖSTERSUND</t>
  </si>
  <si>
    <t>0007:5590432216</t>
  </si>
  <si>
    <t>PMA88756@pdf.scancloud.se</t>
  </si>
  <si>
    <t>Humleplan</t>
  </si>
  <si>
    <t>PMA88784</t>
  </si>
  <si>
    <t>Neobo Panirab AB</t>
  </si>
  <si>
    <t>556520-8856</t>
  </si>
  <si>
    <t>Sankt Botvid 15</t>
  </si>
  <si>
    <t>FE 927-PMA88784 Scancloud, SE-831 90 ÖSTERSUND</t>
  </si>
  <si>
    <t>0007:5565208856</t>
  </si>
  <si>
    <t>PMA88784@pdf.scancloud.se</t>
  </si>
  <si>
    <t>Botvidsgatan 39</t>
  </si>
  <si>
    <t>521 35</t>
  </si>
  <si>
    <t>PMA88833</t>
  </si>
  <si>
    <t>Neobo Samhäll 93 AB</t>
  </si>
  <si>
    <t>559224-4023</t>
  </si>
  <si>
    <t>FE 927-PMA88833 Scancloud, SE-831 90 ÖSTERSUND</t>
  </si>
  <si>
    <t>0007:5592244023</t>
  </si>
  <si>
    <t>PMA88833@pdf.scancloud.se</t>
  </si>
  <si>
    <t>PMA881047</t>
  </si>
  <si>
    <t>Neobo Timrå 2 AB</t>
  </si>
  <si>
    <t>556730-5775</t>
  </si>
  <si>
    <t>Vivsta 4:69</t>
  </si>
  <si>
    <t>FE 927-PMA881047 Scancloud, SE-831 90 ÖSTERSUND</t>
  </si>
  <si>
    <t>0007:5567305775</t>
  </si>
  <si>
    <t>PMA881047@pdf.scancloud.se</t>
  </si>
  <si>
    <t>Köpmangatan 31</t>
  </si>
  <si>
    <t>861 31</t>
  </si>
  <si>
    <t>PMA881048</t>
  </si>
  <si>
    <t>Neobo Timrå 4 AB</t>
  </si>
  <si>
    <t>556730-3101</t>
  </si>
  <si>
    <t>Tallnäs 1:123</t>
  </si>
  <si>
    <t>FE 927-PMA881048 Scancloud, SE-831 90 ÖSTERSUND</t>
  </si>
  <si>
    <t>0007:5567303101</t>
  </si>
  <si>
    <t>PMA881048@pdf.scancloud.se</t>
  </si>
  <si>
    <t>Tallnäsvägen 49</t>
  </si>
  <si>
    <t>861 33</t>
  </si>
  <si>
    <t>PMA882037</t>
  </si>
  <si>
    <t>Neobo Dubbelkrut AB</t>
  </si>
  <si>
    <t>559159-3156</t>
  </si>
  <si>
    <t>Dubbelkrut 1</t>
  </si>
  <si>
    <t>FE 927-PMA882037 Scancloud, SE-831 90 ÖSTERSUND</t>
  </si>
  <si>
    <t>0007:5591593156</t>
  </si>
  <si>
    <t>PMA882037@pdf.scancloud.se</t>
  </si>
  <si>
    <t>Fru Lovisas Gata 3, 5,7 9</t>
  </si>
  <si>
    <t>Skellefteå</t>
  </si>
  <si>
    <t>931 41</t>
  </si>
  <si>
    <t>PMA882055</t>
  </si>
  <si>
    <t>Neobo Tegelborgen AB</t>
  </si>
  <si>
    <t>556446-1787</t>
  </si>
  <si>
    <t>Malen 16</t>
  </si>
  <si>
    <t>FE 927-PMA882055 Scancloud, SE-831 90 ÖSTERSUND</t>
  </si>
  <si>
    <t>0007:5564461787</t>
  </si>
  <si>
    <t>PMA882055@pdf.scancloud.se</t>
  </si>
  <si>
    <t>Södra Stenbocksgatan 116</t>
  </si>
  <si>
    <t>252 44</t>
  </si>
  <si>
    <t>Nunnan 4</t>
  </si>
  <si>
    <t>Södra Stenbocksgatan 112</t>
  </si>
  <si>
    <t>PMA882056</t>
  </si>
  <si>
    <t>Neobo Fastighets AB Prästkragen 5</t>
  </si>
  <si>
    <t>559208-2241</t>
  </si>
  <si>
    <t>Prästkragen 5</t>
  </si>
  <si>
    <t>FE 927-PMA882056 Scancloud, SE-831 90 ÖSTERSUND</t>
  </si>
  <si>
    <t>0007:5592082241</t>
  </si>
  <si>
    <t>PMA882056@pdf.scancloud.se</t>
  </si>
  <si>
    <t>Pålsjögatan 47</t>
  </si>
  <si>
    <t>254 40</t>
  </si>
  <si>
    <t>PMA882057</t>
  </si>
  <si>
    <t>Neobo Spitoula Fastighets AB</t>
  </si>
  <si>
    <t>556893-6677</t>
  </si>
  <si>
    <t>Pinjen 6</t>
  </si>
  <si>
    <t>FE 927-PMA882057 Scancloud, SE-831 90 ÖSTERSUND</t>
  </si>
  <si>
    <t>0007:5568936677</t>
  </si>
  <si>
    <t>PMA882057@pdf.scancloud.se</t>
  </si>
  <si>
    <t>Tryckerigatan 19, Fredsgatan 6</t>
  </si>
  <si>
    <t>252 39</t>
  </si>
  <si>
    <t>PMA882071</t>
  </si>
  <si>
    <t>Neobo Brågarp AB</t>
  </si>
  <si>
    <t>556212-1912</t>
  </si>
  <si>
    <t>Brågarp 6:695</t>
  </si>
  <si>
    <t>FE 927-PMA882071 Scancloud, SE-831 90 ÖSTERSUND</t>
  </si>
  <si>
    <t>0007:5562121912</t>
  </si>
  <si>
    <t>PMA882071@pdf.scancloud.se</t>
  </si>
  <si>
    <t>Torget</t>
  </si>
  <si>
    <t>245 31</t>
  </si>
  <si>
    <t>PMA882073</t>
  </si>
  <si>
    <t>Neobo VR Bostad Norr 1 AB</t>
  </si>
  <si>
    <t>559158-1052</t>
  </si>
  <si>
    <t>Gånsta 2:2</t>
  </si>
  <si>
    <t>FE 927-PMA882073 Scancloud, SE-831 90 ÖSTERSUND</t>
  </si>
  <si>
    <t>0007:5591581052</t>
  </si>
  <si>
    <t>PMA882073@pdf.scancloud.se</t>
  </si>
  <si>
    <t>Lärksoppsgatan 10-136</t>
  </si>
  <si>
    <t>749 45</t>
  </si>
  <si>
    <t>Tillinge-Hummelsta 3:7</t>
  </si>
  <si>
    <t>Harvägen 2-52</t>
  </si>
  <si>
    <t>745 71</t>
  </si>
  <si>
    <t>Tillinge-Myrby 3:15</t>
  </si>
  <si>
    <t>Rävstigen 1-48</t>
  </si>
  <si>
    <t>PMA882115</t>
  </si>
  <si>
    <t>Neobo Fjärilen 17 AB</t>
  </si>
  <si>
    <t>559317-1357</t>
  </si>
  <si>
    <t>Fjärilen 17</t>
  </si>
  <si>
    <t>FE 927-PMA882115 Scancloud, SE-831 90 ÖSTERSUND</t>
  </si>
  <si>
    <t>0007:5593171357</t>
  </si>
  <si>
    <t>PMA882115@pdf.scancloud.se</t>
  </si>
  <si>
    <t>Wieselgrensgatan 20</t>
  </si>
  <si>
    <t>252 48</t>
  </si>
  <si>
    <t>PMA882135</t>
  </si>
  <si>
    <t>Neobo Fjärilsvingen AB</t>
  </si>
  <si>
    <t>556679-8202</t>
  </si>
  <si>
    <t>Fjärilen 9</t>
  </si>
  <si>
    <t>FE 927-PMA882135 Scancloud, SE-831 90 ÖSTERSUND</t>
  </si>
  <si>
    <t>0007:5566798202</t>
  </si>
  <si>
    <t>PMA882135@pdf.scancloud.se</t>
  </si>
  <si>
    <t>Wieselgrensgatan 26</t>
  </si>
  <si>
    <t>Fjärilen 12</t>
  </si>
  <si>
    <t>Södra Stenbocksgatan 100</t>
  </si>
  <si>
    <t>Fjärilen 13</t>
  </si>
  <si>
    <t>Södra Stenbocksgatan 102</t>
  </si>
  <si>
    <t>Fjärilen 14</t>
  </si>
  <si>
    <t>Södra Stenbocksgatan 104 A-B</t>
  </si>
  <si>
    <t>Fjärilen 16</t>
  </si>
  <si>
    <t>Visitörsgatan 3</t>
  </si>
  <si>
    <t>Fjärilen 19</t>
  </si>
  <si>
    <t>Wieselgrensgatan 22-24</t>
  </si>
  <si>
    <t>Myran 8</t>
  </si>
  <si>
    <t>Gasverksgatan 48, Magistergatan 1</t>
  </si>
  <si>
    <t>252 45</t>
  </si>
  <si>
    <t>Spindeln 5 &amp; 6</t>
  </si>
  <si>
    <t>Södra Stenbocksg 119-121, Eneborgsplatse</t>
  </si>
  <si>
    <t>PMA882136</t>
  </si>
  <si>
    <t>Neobo Anna och Hummern i Helsingborg AB</t>
  </si>
  <si>
    <t>556847-1451</t>
  </si>
  <si>
    <t>Anna 1</t>
  </si>
  <si>
    <t>FE 927-PMA882136 Scancloud, SE-831 90 ÖSTERSUND</t>
  </si>
  <si>
    <t>0007:5568471451</t>
  </si>
  <si>
    <t>PMA882136@pdf.scancloud.se</t>
  </si>
  <si>
    <t>Varbergsgatan 2A-C</t>
  </si>
  <si>
    <t>252 46</t>
  </si>
  <si>
    <t>Hummern 11</t>
  </si>
  <si>
    <t>Varbergsgatan 1A-C</t>
  </si>
  <si>
    <t>PMA882137</t>
  </si>
  <si>
    <t>Neobo Vipan 15 AB</t>
  </si>
  <si>
    <t>556692-8569</t>
  </si>
  <si>
    <t>Vipan 15</t>
  </si>
  <si>
    <t>FE 927-PMA882137 Scancloud, SE-831 90 ÖSTERSUND</t>
  </si>
  <si>
    <t>0007:5566928569</t>
  </si>
  <si>
    <t>PMA882137@pdf.scancloud.se</t>
  </si>
  <si>
    <t>Mellersta Stenbocksgatan 9</t>
  </si>
  <si>
    <t>254 34</t>
  </si>
  <si>
    <t>PMA882143</t>
  </si>
  <si>
    <t>Neobo Pinjen 4 AB</t>
  </si>
  <si>
    <t>556604-9564</t>
  </si>
  <si>
    <t>Pinjen 4</t>
  </si>
  <si>
    <t>FE 927-PMA882143 Scancloud, SE-831 90 ÖSTERSUND</t>
  </si>
  <si>
    <t>0007:5566049564</t>
  </si>
  <si>
    <t>PMA882143@pdf.scancloud.se</t>
  </si>
  <si>
    <t>Planteringsv. 40A-C, Ö. Fridhemsg. 1A-B</t>
  </si>
  <si>
    <t>252 40</t>
  </si>
  <si>
    <t>PMA882169</t>
  </si>
  <si>
    <t>Neobo Nyckelpigan 24 AB</t>
  </si>
  <si>
    <t>556605-0893</t>
  </si>
  <si>
    <t>Ollonborren 10</t>
  </si>
  <si>
    <t>FE 927-PMA882169 Scancloud, SE-831 90 ÖSTERSUND</t>
  </si>
  <si>
    <t>0007:5566050893</t>
  </si>
  <si>
    <t>PMA882169@pdf.scancloud.se</t>
  </si>
  <si>
    <t>Bjäregatan 16A</t>
  </si>
  <si>
    <t>Nyckelpigan 24</t>
  </si>
  <si>
    <t>Tranemansgatan 3</t>
  </si>
  <si>
    <t>PMA882179</t>
  </si>
  <si>
    <t>Neobo Kristinegatan AB</t>
  </si>
  <si>
    <t>556677-6331</t>
  </si>
  <si>
    <t>Teglet 20</t>
  </si>
  <si>
    <t>FE 927-PMA882179 Scancloud, SE-831 90 ÖSTERSUND</t>
  </si>
  <si>
    <t>0007:5566776331</t>
  </si>
  <si>
    <t>PMA882179@pdf.scancloud.se</t>
  </si>
  <si>
    <t>Kristinegatan 16</t>
  </si>
  <si>
    <t>252 27</t>
  </si>
  <si>
    <t>PMA882191</t>
  </si>
  <si>
    <t>Neobo Bostad 103 AB</t>
  </si>
  <si>
    <t>559347-1963</t>
  </si>
  <si>
    <t>FE 927-PMA882191 Scancloud, SE-831 90 ÖSTERSUND</t>
  </si>
  <si>
    <t>0007:5593471963</t>
  </si>
  <si>
    <t>PMA882191@pdf.scancloud.se</t>
  </si>
  <si>
    <t>PMA882232</t>
  </si>
  <si>
    <t>Neobo Örnholmen 3 AB</t>
  </si>
  <si>
    <t>556882-0830</t>
  </si>
  <si>
    <t>Örnholmen 3 &amp; 4</t>
  </si>
  <si>
    <t>FE 927-PMA882232 Scancloud, SE-831 90 ÖSTERSUND</t>
  </si>
  <si>
    <t>0007:5568820830</t>
  </si>
  <si>
    <t>PMA882232@pdf.scancloud.se</t>
  </si>
  <si>
    <t>Fjärdholmsgränd 11A</t>
  </si>
  <si>
    <t>Skärholmen</t>
  </si>
  <si>
    <t>127 44</t>
  </si>
  <si>
    <t>Sök faktureringsinformation enligt nedan.</t>
  </si>
  <si>
    <t>Fakturamärkning E-faktura</t>
  </si>
  <si>
    <t>Fakturamärkning E-post (PDF)</t>
  </si>
  <si>
    <t>Bolag</t>
  </si>
  <si>
    <t>Fakturaadress</t>
  </si>
  <si>
    <t>Organisationsnummer</t>
  </si>
  <si>
    <t>Fastighetsbeteckning</t>
  </si>
  <si>
    <t>Referens</t>
  </si>
  <si>
    <t>E-post</t>
  </si>
  <si>
    <t>Peppol-ID:</t>
  </si>
  <si>
    <t>Info</t>
  </si>
  <si>
    <t>Det är viktigt att fakturorna märks korrekt för en effektiv hantering.</t>
  </si>
  <si>
    <r>
      <t xml:space="preserve">För </t>
    </r>
    <r>
      <rPr>
        <b/>
        <sz val="9"/>
        <color theme="1"/>
        <rFont val="Franklin Gothic Book"/>
        <family val="2"/>
      </rPr>
      <t>projektfakturor</t>
    </r>
    <r>
      <rPr>
        <sz val="9"/>
        <color theme="1"/>
        <rFont val="Franklin Gothic Book"/>
        <family val="2"/>
      </rPr>
      <t xml:space="preserve"> är det ett </t>
    </r>
    <r>
      <rPr>
        <b/>
        <sz val="9"/>
        <color rgb="FFFF0000"/>
        <rFont val="Franklin Gothic Book"/>
        <family val="2"/>
      </rPr>
      <t>krav</t>
    </r>
    <r>
      <rPr>
        <sz val="9"/>
        <color theme="1"/>
        <rFont val="Franklin Gothic Book"/>
        <family val="2"/>
      </rPr>
      <t xml:space="preserve"> att även ange projetnumret som referens</t>
    </r>
  </si>
  <si>
    <t>Mäster Samuelsgatan 42</t>
  </si>
  <si>
    <t>Stockholm</t>
  </si>
  <si>
    <t>111 57</t>
  </si>
  <si>
    <t>Ej fast Neobo Falun Timrå Holding AB</t>
  </si>
  <si>
    <t>Ej fast Neobo Falun Timrå AB</t>
  </si>
  <si>
    <t>Ej fast Neobo Skövde Holding AB</t>
  </si>
  <si>
    <t>Ej fast Neobo Sundsvall Granlodrakar AB</t>
  </si>
  <si>
    <t>Ej fast Neobo Parken AB</t>
  </si>
  <si>
    <t>Ej fast Neobo Mitt Holding AB</t>
  </si>
  <si>
    <t>Ej fast Neobo Alingsås Lerum AB</t>
  </si>
  <si>
    <t>Ej fast Neobo Falköping Holding AB</t>
  </si>
  <si>
    <t>Ej fast Neobo Köping Holding AB</t>
  </si>
  <si>
    <t>Ej fast Neobo Holdco 1 AB</t>
  </si>
  <si>
    <t>Ej fast Neobo AB Holdco 1.1.1</t>
  </si>
  <si>
    <t>Ej fast Neobo AB Holdco 1.1.2</t>
  </si>
  <si>
    <t>Ej fast Neobo AB Holdco 1.1.3</t>
  </si>
  <si>
    <t>Ej fast Neobo AB Holdco 1.1.4</t>
  </si>
  <si>
    <t>Ej fast Neobo AB Holdco 2</t>
  </si>
  <si>
    <t xml:space="preserve">Ej fast Neobo AB Holdco 2.1 </t>
  </si>
  <si>
    <t>Ej fast Neobo AB Holdco 2.1.1</t>
  </si>
  <si>
    <t>Ej fast Neobo AB Holdco 2.1.2</t>
  </si>
  <si>
    <t>Ej fast Neobo AB Holdco 2.1.3</t>
  </si>
  <si>
    <t>Ej fast Neobo AB Holdco 3</t>
  </si>
  <si>
    <t>Ej fast Neobo AB Holdco 3.1</t>
  </si>
  <si>
    <t>Ej fast Neobo AB Holdco 3.1.1</t>
  </si>
  <si>
    <t>Ej fast Neobo AB Holdco 4</t>
  </si>
  <si>
    <t>Ej fast Neobo AB Holdco 4.1</t>
  </si>
  <si>
    <t>Ej fast Neobo AB Holdco 4.1.1</t>
  </si>
  <si>
    <t>Ej fast Neobo AB Holdco 4.1.2</t>
  </si>
  <si>
    <t>Ej fast Neobo AB Holdco 5</t>
  </si>
  <si>
    <t>Ej fast Neobo AB Holdco 5.1</t>
  </si>
  <si>
    <t>Ej fast Neobo AB Holdco 6</t>
  </si>
  <si>
    <t>Ej fast Neobo AB Holdco 6.1</t>
  </si>
  <si>
    <t>Ej fast Neobo AB Holdco 7</t>
  </si>
  <si>
    <t>Ej fast Neobo AB Holdco 7.1</t>
  </si>
  <si>
    <t>Ej fast Neobo AB Holdco 7.1.1</t>
  </si>
  <si>
    <t>Ej fast Neobo AB Holdco 7.1.2</t>
  </si>
  <si>
    <t>Ej fast Neobo AB Holdco 8</t>
  </si>
  <si>
    <t>Ej fast Neobo AB Propco 2.1.2.1</t>
  </si>
  <si>
    <t>Ej fast Neobo AB Propco 2.1.2.2</t>
  </si>
  <si>
    <t>Ej fast Neobo AB Propco 2.1.2.3</t>
  </si>
  <si>
    <t>Ej fast Neobo AB Propco 2.1.2.4</t>
  </si>
  <si>
    <t>Ej fast Neobo AB Propco 8.2</t>
  </si>
  <si>
    <t>Ej fast Neobo Bostad 22 AB</t>
  </si>
  <si>
    <t>Ej fast Neobo Bostad 23 AB</t>
  </si>
  <si>
    <t>Ej fast Neobo Bostad 3 AB</t>
  </si>
  <si>
    <t>Ej fast Neobo Samhäll 93 AB</t>
  </si>
  <si>
    <t>Ej fast Neobo Bostad 103 AB</t>
  </si>
  <si>
    <t>Koncern</t>
  </si>
  <si>
    <t>Region</t>
  </si>
  <si>
    <t>B-nr</t>
  </si>
  <si>
    <t>Palette</t>
  </si>
  <si>
    <t>Fast nr</t>
  </si>
  <si>
    <t>Saknade fastigheter</t>
  </si>
  <si>
    <t>Neobo</t>
  </si>
  <si>
    <t>Centralt</t>
  </si>
  <si>
    <t>Neobo Fastigheter AB (publ)</t>
  </si>
  <si>
    <t>Ej fastigheter</t>
  </si>
  <si>
    <t>Syd</t>
  </si>
  <si>
    <t>556707-9362</t>
  </si>
  <si>
    <t>Hotellverksamhet</t>
  </si>
  <si>
    <t>Sunsvall</t>
  </si>
  <si>
    <t>Neobo Violia Fastigheter i Karlskoga AB</t>
  </si>
  <si>
    <t>Norr</t>
  </si>
  <si>
    <t>556676-4394</t>
  </si>
  <si>
    <t>Neobo Falun AB</t>
  </si>
  <si>
    <t>Tegelbruket 4</t>
  </si>
  <si>
    <t>Falun</t>
  </si>
  <si>
    <t>Ej Fastigheter</t>
  </si>
  <si>
    <t>Fjolner 12</t>
  </si>
  <si>
    <t>Neobo Lerum Holding AB</t>
  </si>
  <si>
    <t>559248-6707</t>
  </si>
  <si>
    <t>Amasten Färgaren HB</t>
  </si>
  <si>
    <t>Neobo Eskilstuna 6 Holding AB</t>
  </si>
  <si>
    <t>556673-2243</t>
  </si>
  <si>
    <t>Neobo Valfisken AB</t>
  </si>
  <si>
    <t>Valfisken 2</t>
  </si>
  <si>
    <t>556936-9621</t>
  </si>
  <si>
    <t>Neobo Fagotten AB</t>
  </si>
  <si>
    <t>Fanjunkaren 4</t>
  </si>
  <si>
    <t>Q99650</t>
  </si>
  <si>
    <t>556736-4194</t>
  </si>
  <si>
    <t>Neobo Nilhästen AB</t>
  </si>
  <si>
    <t>Nilhästen 11-12</t>
  </si>
  <si>
    <t>Q99651</t>
  </si>
  <si>
    <t>556832-5004</t>
  </si>
  <si>
    <t>Neobo Navigatören AB</t>
  </si>
  <si>
    <t>Q99652</t>
  </si>
  <si>
    <t>559008-4751</t>
  </si>
  <si>
    <t>Neobo Nordmannen AB</t>
  </si>
  <si>
    <t>Nordmannen 1</t>
  </si>
  <si>
    <t>Q99653</t>
  </si>
  <si>
    <t>556944-8789</t>
  </si>
  <si>
    <t>Neobo Notstället AB</t>
  </si>
  <si>
    <t>Q99655</t>
  </si>
  <si>
    <t>Neobo Ulricehamn 1 Holding AB</t>
  </si>
  <si>
    <t>Q99656</t>
  </si>
  <si>
    <t>Neobo Vänersborg 1 Holding AB</t>
  </si>
  <si>
    <t>Q99663</t>
  </si>
  <si>
    <t>559007-5197</t>
  </si>
  <si>
    <t>Neobo Ulricehamn 1 AB</t>
  </si>
  <si>
    <t>Q99664</t>
  </si>
  <si>
    <t>559007-5221</t>
  </si>
  <si>
    <t>Neobo Ulricehamn 2 AB</t>
  </si>
  <si>
    <t>Q99665</t>
  </si>
  <si>
    <t>559007-5270</t>
  </si>
  <si>
    <t>Neobo Ulricehamn 3 AB</t>
  </si>
  <si>
    <t>Q99666</t>
  </si>
  <si>
    <t>559007-5213</t>
  </si>
  <si>
    <t>Neobo Ulricehamn 4 AB</t>
  </si>
  <si>
    <t>Q99667</t>
  </si>
  <si>
    <t>559007-5189</t>
  </si>
  <si>
    <t>Neobo Ulricehamn 5 AB</t>
  </si>
  <si>
    <t>Q99668</t>
  </si>
  <si>
    <t>559007-5429</t>
  </si>
  <si>
    <t>Neobo Ulricehamn 6 AB</t>
  </si>
  <si>
    <t>Q99669</t>
  </si>
  <si>
    <t>559007-5239</t>
  </si>
  <si>
    <t>Neobo Ulricehamn 7 AB</t>
  </si>
  <si>
    <t>Q99670</t>
  </si>
  <si>
    <t>559007-5205</t>
  </si>
  <si>
    <t>Neobo Ulricehamn 8 AB</t>
  </si>
  <si>
    <t>Q99671</t>
  </si>
  <si>
    <t>559007-5254</t>
  </si>
  <si>
    <t>Neobo Ulricehamn 9 AB</t>
  </si>
  <si>
    <t>Q99672</t>
  </si>
  <si>
    <t>559007-5411</t>
  </si>
  <si>
    <t>Neobo Ulricehamn 10 AB</t>
  </si>
  <si>
    <t>Q99673</t>
  </si>
  <si>
    <t>559007-5247</t>
  </si>
  <si>
    <t>Neobo Ulricehamn 11 AB</t>
  </si>
  <si>
    <t>Q99674</t>
  </si>
  <si>
    <t>556895-7871</t>
  </si>
  <si>
    <t>Neobo Vänersborg 1 AB</t>
  </si>
  <si>
    <t>Q99675</t>
  </si>
  <si>
    <t>556997-7670</t>
  </si>
  <si>
    <t>Neobo Vänersborg 2 AB</t>
  </si>
  <si>
    <t>Q99676</t>
  </si>
  <si>
    <t>559093-6356</t>
  </si>
  <si>
    <t>Neobo Vänersborg 3 AB</t>
  </si>
  <si>
    <t>Q99677</t>
  </si>
  <si>
    <t>559065-7929</t>
  </si>
  <si>
    <t>Neobo Vänersborg 4 AB</t>
  </si>
  <si>
    <t>Q99678</t>
  </si>
  <si>
    <t>556705-7798</t>
  </si>
  <si>
    <t>Neobo Vänersborg 5 AB</t>
  </si>
  <si>
    <t>Q99681</t>
  </si>
  <si>
    <t>Neobo Sundsvall Holding 4 AB</t>
  </si>
  <si>
    <t>Q99683</t>
  </si>
  <si>
    <t xml:space="preserve">559323-5723 </t>
  </si>
  <si>
    <t>Neobo Skövde Holding 1 AB</t>
  </si>
  <si>
    <t>Q99685</t>
  </si>
  <si>
    <t>Q99686</t>
  </si>
  <si>
    <t xml:space="preserve">559323-5756 </t>
  </si>
  <si>
    <t>Neobo Eskilstuna 4 Holding AB</t>
  </si>
  <si>
    <t>Ödemarken 26</t>
  </si>
  <si>
    <t>Q99687</t>
  </si>
  <si>
    <t>Q99688</t>
  </si>
  <si>
    <t>Q99689</t>
  </si>
  <si>
    <t>Q99690</t>
  </si>
  <si>
    <t>Q99691</t>
  </si>
  <si>
    <t>Neobo Katrineholm Hold AB</t>
  </si>
  <si>
    <t>Q99800</t>
  </si>
  <si>
    <t>Q99801</t>
  </si>
  <si>
    <t>Q99802</t>
  </si>
  <si>
    <t>80200</t>
  </si>
  <si>
    <t>Q99803</t>
  </si>
  <si>
    <t>80300</t>
  </si>
  <si>
    <t>Q99804</t>
  </si>
  <si>
    <t>80400</t>
  </si>
  <si>
    <t>Q99805</t>
  </si>
  <si>
    <t>80500</t>
  </si>
  <si>
    <t>Q99806</t>
  </si>
  <si>
    <t>80600</t>
  </si>
  <si>
    <t>Q99807</t>
  </si>
  <si>
    <t>80700</t>
  </si>
  <si>
    <t>Q99808</t>
  </si>
  <si>
    <t>80800</t>
  </si>
  <si>
    <t>Q99809</t>
  </si>
  <si>
    <t>80900</t>
  </si>
  <si>
    <t>Q99810</t>
  </si>
  <si>
    <t>81000</t>
  </si>
  <si>
    <t>Q99811</t>
  </si>
  <si>
    <t>81100</t>
  </si>
  <si>
    <t>Q99812</t>
  </si>
  <si>
    <t>81200</t>
  </si>
  <si>
    <t>Q99813</t>
  </si>
  <si>
    <t>81300</t>
  </si>
  <si>
    <t>Q99814</t>
  </si>
  <si>
    <t>81400</t>
  </si>
  <si>
    <t>Q99815</t>
  </si>
  <si>
    <t>81500</t>
  </si>
  <si>
    <t>Q99816</t>
  </si>
  <si>
    <t>81600</t>
  </si>
  <si>
    <t>Q99817</t>
  </si>
  <si>
    <t>81700</t>
  </si>
  <si>
    <t>Q99818</t>
  </si>
  <si>
    <t>81800</t>
  </si>
  <si>
    <t>Q99819</t>
  </si>
  <si>
    <t>81900</t>
  </si>
  <si>
    <t>Q99821</t>
  </si>
  <si>
    <t>82100</t>
  </si>
  <si>
    <t>Q99822</t>
  </si>
  <si>
    <t>82200</t>
  </si>
  <si>
    <t>Q99823</t>
  </si>
  <si>
    <t>82300</t>
  </si>
  <si>
    <t>Q99824</t>
  </si>
  <si>
    <t>82400</t>
  </si>
  <si>
    <t>Q99825</t>
  </si>
  <si>
    <t>82500</t>
  </si>
  <si>
    <t>Q99826</t>
  </si>
  <si>
    <t>82600</t>
  </si>
  <si>
    <t>Q99827</t>
  </si>
  <si>
    <t>82700</t>
  </si>
  <si>
    <t>Q99828</t>
  </si>
  <si>
    <t>82800</t>
  </si>
  <si>
    <t>Q99829</t>
  </si>
  <si>
    <t>Neobo Propco 2.1.2.1.1 AB</t>
  </si>
  <si>
    <t>Q99830</t>
  </si>
  <si>
    <t>Q99831</t>
  </si>
  <si>
    <t>Neobo Propco 2.1.2.2.1 AB</t>
  </si>
  <si>
    <t>Q99832</t>
  </si>
  <si>
    <t>Q99833</t>
  </si>
  <si>
    <t>Neobo Propco 2.1.2.3.1 AB</t>
  </si>
  <si>
    <t>Q99834</t>
  </si>
  <si>
    <t>Q99835</t>
  </si>
  <si>
    <t>Q99836</t>
  </si>
  <si>
    <t>Q99837</t>
  </si>
  <si>
    <t>T1047</t>
  </si>
  <si>
    <t>T1048</t>
  </si>
  <si>
    <t>T2037</t>
  </si>
  <si>
    <t>T2055</t>
  </si>
  <si>
    <t>T2056</t>
  </si>
  <si>
    <t>T2057</t>
  </si>
  <si>
    <t>T2071</t>
  </si>
  <si>
    <t>T2073</t>
  </si>
  <si>
    <t>Hummelsta 3:7</t>
  </si>
  <si>
    <t>Myrby 3:15</t>
  </si>
  <si>
    <t>T2115</t>
  </si>
  <si>
    <t>T2135</t>
  </si>
  <si>
    <t>T2136</t>
  </si>
  <si>
    <t>T2137</t>
  </si>
  <si>
    <t>T2143</t>
  </si>
  <si>
    <t>T215</t>
  </si>
  <si>
    <t>T2169</t>
  </si>
  <si>
    <t>T2179</t>
  </si>
  <si>
    <t>T2191</t>
  </si>
  <si>
    <t>T2232</t>
  </si>
  <si>
    <t>T241</t>
  </si>
  <si>
    <t>T243</t>
  </si>
  <si>
    <t>T268</t>
  </si>
  <si>
    <t>T269</t>
  </si>
  <si>
    <t>Sigtuna</t>
  </si>
  <si>
    <t>T295</t>
  </si>
  <si>
    <t>T328</t>
  </si>
  <si>
    <t>T329</t>
  </si>
  <si>
    <t>T332</t>
  </si>
  <si>
    <t>Neobo Vkn 13 i Helsingborg AB</t>
  </si>
  <si>
    <t>T635</t>
  </si>
  <si>
    <t>T636</t>
  </si>
  <si>
    <t>T682</t>
  </si>
  <si>
    <t>T703</t>
  </si>
  <si>
    <t>T705</t>
  </si>
  <si>
    <t>T725</t>
  </si>
  <si>
    <t>T756</t>
  </si>
  <si>
    <t>T784</t>
  </si>
  <si>
    <t>T833</t>
  </si>
  <si>
    <t>Fakturaadresser, Neobo</t>
  </si>
  <si>
    <t>Amasten Sala AB</t>
  </si>
  <si>
    <t>Uppdaterad: 2022-10-11</t>
  </si>
  <si>
    <t xml:space="preserve">Fakturamärkning E-faktura </t>
  </si>
  <si>
    <t>Sökträff:</t>
  </si>
  <si>
    <t>Bolagsnamn (Organisationsnummer)</t>
  </si>
  <si>
    <t>Nedan återges kompletta faktureringsuppgifter.</t>
  </si>
  <si>
    <t>Scancloud</t>
  </si>
  <si>
    <t>Du kan även testa att söka fram faktureringsinformation via rullgardinslist ovan</t>
  </si>
  <si>
    <t>Elektronisk faktura (E-faktura) via VAN-operatör Scancloud</t>
  </si>
  <si>
    <t>E-postfaktura (PDF) mailas:</t>
  </si>
  <si>
    <t>PMA-Nummer@pdf.scancloud.se</t>
  </si>
  <si>
    <t>Projektfakturor ska alltid vara märkta med projektnummer</t>
  </si>
  <si>
    <t>E-post:</t>
  </si>
  <si>
    <t>Amasten Nyköpng 2 AB</t>
  </si>
  <si>
    <t>Amasten Falun Timrå Holding AB</t>
  </si>
  <si>
    <t>Amasten Falun Timrå AB</t>
  </si>
  <si>
    <t>Amasten Continental Apartments AB</t>
  </si>
  <si>
    <t>Amasten Stenfastigheter i Karlskoga AB</t>
  </si>
  <si>
    <t>Amasten Violia Fastigheter i Karlskoga AB</t>
  </si>
  <si>
    <t>PMA9933</t>
  </si>
  <si>
    <t>Amasten Falun AB</t>
  </si>
  <si>
    <t>FE927-PMA9933 Scancloud, SE-831 90 ÖSTERSUND</t>
  </si>
  <si>
    <t>0007:5566764394</t>
  </si>
  <si>
    <t>PMA9933@pdf.scancloud.se</t>
  </si>
  <si>
    <t>Amasten Timrå 3 AB</t>
  </si>
  <si>
    <t>Amasten Strängnäs AB</t>
  </si>
  <si>
    <t>Amasten Järna AB</t>
  </si>
  <si>
    <t>Amasten Stenstan AB</t>
  </si>
  <si>
    <t>PMA9962</t>
  </si>
  <si>
    <t>Amasten Skövde Pilvägen AB</t>
  </si>
  <si>
    <t>559028-5689</t>
  </si>
  <si>
    <t>FE927-PMA9962 Scancloud, SE-831 90 ÖSTERSUND</t>
  </si>
  <si>
    <t>0007:5590285689</t>
  </si>
  <si>
    <t>PMA9962@pdf.scancloud.se</t>
  </si>
  <si>
    <t>PMA9963</t>
  </si>
  <si>
    <t>Amasten Skövde Klagstorpsvägen AB</t>
  </si>
  <si>
    <t>559028-0367</t>
  </si>
  <si>
    <t>FE927-PMA9963 Scancloud, SE-831 90 ÖSTERSUND</t>
  </si>
  <si>
    <t>0007:5590280367</t>
  </si>
  <si>
    <t>PMA9963@pdf.scancloud.se</t>
  </si>
  <si>
    <t>Amasten Skövde Holding AB</t>
  </si>
  <si>
    <t>Amasten Sundsvall AB</t>
  </si>
  <si>
    <t>PMA9969</t>
  </si>
  <si>
    <t>Amasten Sundsvall Holding 3 AB</t>
  </si>
  <si>
    <t>559156-8299</t>
  </si>
  <si>
    <t>FE927-PMA9969 Scancloud, SE-831 90 ÖSTERSUND</t>
  </si>
  <si>
    <t>0007:5591568299</t>
  </si>
  <si>
    <t>PMA9969@pdf.scancloud.se</t>
  </si>
  <si>
    <t>Amasten Umeå 2 AB</t>
  </si>
  <si>
    <t>Amasten Umeå 3 AB</t>
  </si>
  <si>
    <t>Amasten Sollentuna Sjöstjärnan 2 AB</t>
  </si>
  <si>
    <t>Amasten Sundsvall Granlodrakar AB</t>
  </si>
  <si>
    <t>PMA9983</t>
  </si>
  <si>
    <t>Amasten SDL Granlo AB</t>
  </si>
  <si>
    <t>556956-4064</t>
  </si>
  <si>
    <t>FE927-PMA9983 Scancloud, SE-831 90 ÖSTERSUND</t>
  </si>
  <si>
    <t>0007:5569564064</t>
  </si>
  <si>
    <t>PMA9983@pdf.scancloud.se</t>
  </si>
  <si>
    <t>PMA9984</t>
  </si>
  <si>
    <t>Amasten SDL Rakard AB</t>
  </si>
  <si>
    <t>559201-2156</t>
  </si>
  <si>
    <t>FE927-PMA9984 Scancloud, SE-831 90 ÖSTERSUND</t>
  </si>
  <si>
    <t>0007:5592012156</t>
  </si>
  <si>
    <t>PMA9984@pdf.scancloud.se</t>
  </si>
  <si>
    <t>Amasten Fenja Agne AB</t>
  </si>
  <si>
    <t>Amasten Köping Saga &amp; Ale AB</t>
  </si>
  <si>
    <t>Amasten Köping Stadskanten AB</t>
  </si>
  <si>
    <t>Amasten Köping Innerstaden 1:38 AB</t>
  </si>
  <si>
    <t>Amasten Isaksdal AB</t>
  </si>
  <si>
    <t>Amasten Nynäshamn AB</t>
  </si>
  <si>
    <t>Amasten Parken AB</t>
  </si>
  <si>
    <t>PMA99601</t>
  </si>
  <si>
    <t>Amasten Norrköping 1 AB</t>
  </si>
  <si>
    <t>556927-3831</t>
  </si>
  <si>
    <t>FE927-PMA99601 Scancloud, SE-831 90 ÖSTERSUND</t>
  </si>
  <si>
    <t>0007:5569273831</t>
  </si>
  <si>
    <t>PMA99601@pdf.scancloud.se</t>
  </si>
  <si>
    <t>PMA99602</t>
  </si>
  <si>
    <t>Amasten Norrköping 2 AB</t>
  </si>
  <si>
    <t>556946-7052</t>
  </si>
  <si>
    <t>FE927-PMA99602 Scancloud, SE-831 90 ÖSTERSUND</t>
  </si>
  <si>
    <t>0007:5569467052</t>
  </si>
  <si>
    <t>PMA99602@pdf.scancloud.se</t>
  </si>
  <si>
    <t>Amasten Knivsta Gredelby AB</t>
  </si>
  <si>
    <t>Amasten Mitt Holding AB</t>
  </si>
  <si>
    <t>Amasten Tranås AB</t>
  </si>
  <si>
    <t>Amasten Tranås Västermalm AB</t>
  </si>
  <si>
    <t>Amasten Karlstad KB</t>
  </si>
  <si>
    <t>Amasten Motala AB</t>
  </si>
  <si>
    <t>PMA99621</t>
  </si>
  <si>
    <t>Amasten Eskilstuna 4 AB</t>
  </si>
  <si>
    <t>559274-6860</t>
  </si>
  <si>
    <t>FE927-PMA99621 Scancloud, SE-831 90 ÖSTERSUND</t>
  </si>
  <si>
    <t>0007:5592746860</t>
  </si>
  <si>
    <t>PMA99621@pdf.scancloud.se</t>
  </si>
  <si>
    <t>Amasten Luleå AB</t>
  </si>
  <si>
    <t>Amasten Övik AB</t>
  </si>
  <si>
    <t>Amasten Lerum Holding AB</t>
  </si>
  <si>
    <t>Amasten Alingsås Lerum AB</t>
  </si>
  <si>
    <t>PMA99627</t>
  </si>
  <si>
    <t>Amasten Lerum AB</t>
  </si>
  <si>
    <t>FE927-PMA99627 Scancloud, SE-831 90 ÖSTERSUND</t>
  </si>
  <si>
    <t>0007:5592486707</t>
  </si>
  <si>
    <t>PMA99627@pdf.scancloud.se</t>
  </si>
  <si>
    <t>Amasten Kämpen AB</t>
  </si>
  <si>
    <t>Amasten Tjuren HB</t>
  </si>
  <si>
    <t>Amasten Liljan HB</t>
  </si>
  <si>
    <t>Amasten Gustaf HB</t>
  </si>
  <si>
    <t>Amasten Solen 9 HB</t>
  </si>
  <si>
    <t>Amasten Solen 13 HB</t>
  </si>
  <si>
    <t>Amasten Pärlan HB</t>
  </si>
  <si>
    <t>Amasten Enigheten HB</t>
  </si>
  <si>
    <t>Amasten Gävle 2 AB</t>
  </si>
  <si>
    <t>Amasten Mariestad AB</t>
  </si>
  <si>
    <t>PMA99640</t>
  </si>
  <si>
    <t>Amasten Skövde AB</t>
  </si>
  <si>
    <t>559297-0304</t>
  </si>
  <si>
    <t>FE 927-PMA99640 Scancloud, SE-831 90 ÖSTERSUND</t>
  </si>
  <si>
    <t>0007:5592970304</t>
  </si>
  <si>
    <t>PMA99640@pdf.scancloud.se</t>
  </si>
  <si>
    <t>Amasten Falköping 1 KB</t>
  </si>
  <si>
    <t>Amasten Falköping 2 KB</t>
  </si>
  <si>
    <t>Amasten Falköping 3 KB</t>
  </si>
  <si>
    <t>Amasten Falköping Holding AB</t>
  </si>
  <si>
    <t>Amasten Eskilstuna 6 Hold AB</t>
  </si>
  <si>
    <t>PMA99648</t>
  </si>
  <si>
    <t>Amasten Valfisken AB</t>
  </si>
  <si>
    <t>FE 927-PMA99648 Scancloud, SE-831 90 ÖSTERSUND</t>
  </si>
  <si>
    <t>0007:5566732243</t>
  </si>
  <si>
    <t>PMA99648@pdf.scancloud.se</t>
  </si>
  <si>
    <t>PMA99649</t>
  </si>
  <si>
    <t>Amasten Fagotten AB</t>
  </si>
  <si>
    <t>FE 927-PMA99649 Scancloud, SE-831 90 ÖSTERSUND</t>
  </si>
  <si>
    <t>0007:5569369621</t>
  </si>
  <si>
    <t>PMA99649@pdf.scancloud.se</t>
  </si>
  <si>
    <t>PMA99650</t>
  </si>
  <si>
    <t>Amasten Nilhästen AB</t>
  </si>
  <si>
    <t>FE 927-PMA99650 Scancloud, SE-831 90 ÖSTERSUND</t>
  </si>
  <si>
    <t>0007:5567364194</t>
  </si>
  <si>
    <t>PMA99650@pdf.scancloud.se</t>
  </si>
  <si>
    <t>PMA99651</t>
  </si>
  <si>
    <t>Amasten Navigatören AB</t>
  </si>
  <si>
    <t>FE 927-PMA99651 Scancloud, SE-831 90 ÖSTERSUND</t>
  </si>
  <si>
    <t>0007:5568325004</t>
  </si>
  <si>
    <t>PMA99651@pdf.scancloud.se</t>
  </si>
  <si>
    <t>PMA99652</t>
  </si>
  <si>
    <t>Amasten Nordmannen AB</t>
  </si>
  <si>
    <t>FE 927-PMA99652 Scancloud, SE-831 90 ÖSTERSUND</t>
  </si>
  <si>
    <t>0007:5590084751</t>
  </si>
  <si>
    <t>PMA99652@pdf.scancloud.se</t>
  </si>
  <si>
    <t>PMA99653</t>
  </si>
  <si>
    <t>Amasten Notstället AB</t>
  </si>
  <si>
    <t>FE 927-PMA99653 Scancloud, SE-831 90 ÖSTERSUND</t>
  </si>
  <si>
    <t>0007:5569448789</t>
  </si>
  <si>
    <t>PMA99653@pdf.scancloud.se</t>
  </si>
  <si>
    <t>Amasten Ulricehamn 1 Holding AB</t>
  </si>
  <si>
    <t>Amasten Vänersborg 1 Holding AB</t>
  </si>
  <si>
    <t>PMA99663</t>
  </si>
  <si>
    <t>Amasten Ulricehamn 1 AB</t>
  </si>
  <si>
    <t>FE 927-PMA99663 Scancloud, SE-831 90 ÖSTERSUND</t>
  </si>
  <si>
    <t>0007:5590075197</t>
  </si>
  <si>
    <t>PMA99663@pdf.scancloud.se</t>
  </si>
  <si>
    <t>PMA99664</t>
  </si>
  <si>
    <t>Amasten Ulricehamn 2 AB</t>
  </si>
  <si>
    <t>FE 927-PMA99664 Scancloud, SE-831 90 ÖSTERSUND</t>
  </si>
  <si>
    <t>0007:5590075221</t>
  </si>
  <si>
    <t>PMA99664@pdf.scancloud.se</t>
  </si>
  <si>
    <t>PMA99665</t>
  </si>
  <si>
    <t>Amasten Ulricehamn 3 AB</t>
  </si>
  <si>
    <t>FE 927-PMA99665 Scancloud, SE-831 90 ÖSTERSUND</t>
  </si>
  <si>
    <t>0007:5590075270</t>
  </si>
  <si>
    <t>PMA99665@pdf.scancloud.se</t>
  </si>
  <si>
    <t>PMA99666</t>
  </si>
  <si>
    <t>Amasten Ulricehamn 4 AB</t>
  </si>
  <si>
    <t>FE 927-PMA99666 Scancloud, SE-831 90 ÖSTERSUND</t>
  </si>
  <si>
    <t>0007:5590075213</t>
  </si>
  <si>
    <t>PMA99666@pdf.scancloud.se</t>
  </si>
  <si>
    <t>PMA99667</t>
  </si>
  <si>
    <t>Amasten Ulricehamn 5 AB</t>
  </si>
  <si>
    <t>FE 927-PMA99667 Scancloud, SE-831 90 ÖSTERSUND</t>
  </si>
  <si>
    <t>0007:5590075189</t>
  </si>
  <si>
    <t>PMA99667@pdf.scancloud.se</t>
  </si>
  <si>
    <t>PMA99668</t>
  </si>
  <si>
    <t>Amasten Ulricehamn 6 AB</t>
  </si>
  <si>
    <t>FE 927-PMA99668 Scancloud, SE-831 90 ÖSTERSUND</t>
  </si>
  <si>
    <t>0007:5590075429</t>
  </si>
  <si>
    <t>PMA99668@pdf.scancloud.se</t>
  </si>
  <si>
    <t>PMA99669</t>
  </si>
  <si>
    <t>Amasten Ulricehamn 7 AB</t>
  </si>
  <si>
    <t>FE 927-PMA99669 Scancloud, SE-831 90 ÖSTERSUND</t>
  </si>
  <si>
    <t>0007:5590075239</t>
  </si>
  <si>
    <t>PMA99669@pdf.scancloud.se</t>
  </si>
  <si>
    <t>PMA99670</t>
  </si>
  <si>
    <t>Amasten Ulricehamn 8 AB</t>
  </si>
  <si>
    <t>FE 927-PMA99670 Scancloud, SE-831 90 ÖSTERSUND</t>
  </si>
  <si>
    <t>0007:5590075205</t>
  </si>
  <si>
    <t>PMA99670@pdf.scancloud.se</t>
  </si>
  <si>
    <t>PMA99671</t>
  </si>
  <si>
    <t>Amasten Ulricehamn 9 AB</t>
  </si>
  <si>
    <t>FE 927-PMA99671 Scancloud, SE-831 90 ÖSTERSUND</t>
  </si>
  <si>
    <t>0007:5590075254</t>
  </si>
  <si>
    <t>PMA99671@pdf.scancloud.se</t>
  </si>
  <si>
    <t>PMA99672</t>
  </si>
  <si>
    <t>Amasten Ulricehamn 10 AB</t>
  </si>
  <si>
    <t>FE 927-PMA99672 Scancloud, SE-831 90 ÖSTERSUND</t>
  </si>
  <si>
    <t>0007:5590075411</t>
  </si>
  <si>
    <t>PMA99672@pdf.scancloud.se</t>
  </si>
  <si>
    <t>PMA99673</t>
  </si>
  <si>
    <t>Amasten Ulricehamn 11 AB</t>
  </si>
  <si>
    <t>FE 927-PMA99673 Scancloud, SE-831 90 ÖSTERSUND</t>
  </si>
  <si>
    <t>0007:5590075247</t>
  </si>
  <si>
    <t>PMA99673@pdf.scancloud.se</t>
  </si>
  <si>
    <t>PMA99674</t>
  </si>
  <si>
    <t>Amasten Vänersborg 1 AB</t>
  </si>
  <si>
    <t>FE 927-PMA99674 Scancloud, SE-831 90 ÖSTERSUND</t>
  </si>
  <si>
    <t>0007:5568957871</t>
  </si>
  <si>
    <t>PMA99674@pdf.scancloud.se</t>
  </si>
  <si>
    <t>PMA99675</t>
  </si>
  <si>
    <t>Amasten Vänersborg 2 AB</t>
  </si>
  <si>
    <t>FE 927-PMA99675 Scancloud, SE-831 90 ÖSTERSUND</t>
  </si>
  <si>
    <t>0007:5569977670</t>
  </si>
  <si>
    <t>PMA99675@pdf.scancloud.se</t>
  </si>
  <si>
    <t>PMA99676</t>
  </si>
  <si>
    <t>Amasten Vänersborg 3 AB</t>
  </si>
  <si>
    <t>FE 927-PMA99676 Scancloud, SE-831 90 ÖSTERSUND</t>
  </si>
  <si>
    <t>0007:5590936356</t>
  </si>
  <si>
    <t>PMA99676@pdf.scancloud.se</t>
  </si>
  <si>
    <t>PMA99677</t>
  </si>
  <si>
    <t>Amasten Vänersborg 4 AB</t>
  </si>
  <si>
    <t>FE 927-PMA99677 Scancloud, SE-831 90 ÖSTERSUND</t>
  </si>
  <si>
    <t>0007:5590657929</t>
  </si>
  <si>
    <t>PMA99677@pdf.scancloud.se</t>
  </si>
  <si>
    <t>PMA99678</t>
  </si>
  <si>
    <t>Amasten Vänersborg 5 AB</t>
  </si>
  <si>
    <t>FE 927-PMA99678 Scancloud, SE-831 90 ÖSTERSUND</t>
  </si>
  <si>
    <t>0007:5567057798</t>
  </si>
  <si>
    <t>PMA99678@pdf.scancloud.se</t>
  </si>
  <si>
    <t>Amasten Sundsvall Holding 4 AB</t>
  </si>
  <si>
    <t>Amasten Skövde Holding 1 AB</t>
  </si>
  <si>
    <t>Amasten Norrköping AB</t>
  </si>
  <si>
    <t>PMA99686</t>
  </si>
  <si>
    <t>Amasten Eskilstuna 4 Holding AB</t>
  </si>
  <si>
    <t>FE 927-PMA99686 Scancloud, SE-831 90 ÖSTERSUND</t>
  </si>
  <si>
    <t>0007:5593235756</t>
  </si>
  <si>
    <t>PMA99686@pdf.scancloud.se</t>
  </si>
  <si>
    <t>Amasten Köping Holding AB</t>
  </si>
  <si>
    <t>Amasten Köping 1 AB</t>
  </si>
  <si>
    <t>Amasten Köping 2 AB</t>
  </si>
  <si>
    <t>Amasten Köping 3 AB</t>
  </si>
  <si>
    <t>Amasten Katrineholm Holding AB</t>
  </si>
  <si>
    <t>PMA99692</t>
  </si>
  <si>
    <t>Amasten Katrineholm 1 AB</t>
  </si>
  <si>
    <t>559058-4701</t>
  </si>
  <si>
    <t>FE 927-PMA99692 Scancloud, SE-831 90 ÖSTERSUND</t>
  </si>
  <si>
    <t>0007:5590584701</t>
  </si>
  <si>
    <t>PMA99692@pdf.scancloud.se</t>
  </si>
  <si>
    <t>PMA99693</t>
  </si>
  <si>
    <t>Amasten Katrineholm 2 AB</t>
  </si>
  <si>
    <t>559127-5937</t>
  </si>
  <si>
    <t>FE 927-PMA99693 Scancloud, SE-831 90 ÖSTERSUND</t>
  </si>
  <si>
    <t>0007:5591275937</t>
  </si>
  <si>
    <t>PMA99693@pdf.scancloud.se</t>
  </si>
  <si>
    <t>SBB Nevisborg AB</t>
  </si>
  <si>
    <t>SBB Oscarsbo AB</t>
  </si>
  <si>
    <t>SBB East AB</t>
  </si>
  <si>
    <t>SBB i Enköping AB</t>
  </si>
  <si>
    <t>SBB i Märsta AB</t>
  </si>
  <si>
    <t>SBB Träkolet</t>
  </si>
  <si>
    <t>SBB Mjärden AB</t>
  </si>
  <si>
    <t>SBB Helsingborg 5 AB</t>
  </si>
  <si>
    <t>SBB Vkn 13 i Helsingborg AB</t>
  </si>
  <si>
    <t>SBB Stettfast AB</t>
  </si>
  <si>
    <t>SamSkara Gräshoppan 6 AB</t>
  </si>
  <si>
    <t>SamTidaholm Stensiken 1 AB</t>
  </si>
  <si>
    <t>IB Bostad 3 AB</t>
  </si>
  <si>
    <t>IB Bostad Oskarshamn AB</t>
  </si>
  <si>
    <t>Panirab AB</t>
  </si>
  <si>
    <t>PMA88890</t>
  </si>
  <si>
    <t>SBB Klangsågen Mark AB</t>
  </si>
  <si>
    <t>559190-8289</t>
  </si>
  <si>
    <t>FE 927-PMA88890 Scancloud, SE-831 90 ÖSTERSUND</t>
  </si>
  <si>
    <t>0007:5591908289</t>
  </si>
  <si>
    <t>PMA88890@pdf.scancloud.se</t>
  </si>
  <si>
    <t>OH Timrå 2 AB</t>
  </si>
  <si>
    <t>OH Timrå 4 AB</t>
  </si>
  <si>
    <t>SBB Dubbelkrut AB</t>
  </si>
  <si>
    <t>PMA882042</t>
  </si>
  <si>
    <t>SBB Rosendal AB</t>
  </si>
  <si>
    <t>559295-8036</t>
  </si>
  <si>
    <t>FE 927-PMA882042 Scancloud, SE-831 90 ÖSTERSUND</t>
  </si>
  <si>
    <t>0007:5592958036</t>
  </si>
  <si>
    <t>PMA882042@pdf.scancloud.se</t>
  </si>
  <si>
    <t>Tegelborgen Aktiebolag</t>
  </si>
  <si>
    <t>Fastighets AB Prästkragen 5</t>
  </si>
  <si>
    <t>Spitoula Fastighets AB</t>
  </si>
  <si>
    <t>SBB Brågarp AB</t>
  </si>
  <si>
    <t>VR Bosatd Norr 1 AB</t>
  </si>
  <si>
    <t>SBB Fjärilen 17 AB</t>
  </si>
  <si>
    <t>SBB Fjärilsvingen AB</t>
  </si>
  <si>
    <t>SBB Anna och Hummern i Helsingborg AB</t>
  </si>
  <si>
    <t>SBB Vipan 15 AB</t>
  </si>
  <si>
    <t>SBB Pinjen 4 AB</t>
  </si>
  <si>
    <t>SBB Nyckelpigan 24 AB</t>
  </si>
  <si>
    <t>SBB Kristinegatan AB</t>
  </si>
  <si>
    <t>Nr</t>
  </si>
  <si>
    <t>Org. nr.</t>
  </si>
  <si>
    <t>Namn</t>
  </si>
  <si>
    <t>Säte</t>
  </si>
  <si>
    <t>559225-1168</t>
  </si>
  <si>
    <t>Samhäll 94 AB</t>
  </si>
  <si>
    <t>VR Bostad Norr 1 AB</t>
  </si>
  <si>
    <t>SBB Träkolet AB</t>
  </si>
  <si>
    <t>SBB Örnholmen 3 AB</t>
  </si>
  <si>
    <t>Neobo Propco 8.1 AB</t>
  </si>
  <si>
    <t>Okänt</t>
  </si>
  <si>
    <t>Neobo Propco 8.2 AB</t>
  </si>
  <si>
    <t>Valhall 5, Yggdrasil 1&amp;2</t>
  </si>
  <si>
    <t>Fastighetsutveckling IB 139 AB</t>
  </si>
  <si>
    <r>
      <t xml:space="preserve">Vid fakturafrågor: kontakta </t>
    </r>
    <r>
      <rPr>
        <b/>
        <sz val="9"/>
        <color theme="1"/>
        <rFont val="Franklin Gothic Book"/>
        <family val="2"/>
      </rPr>
      <t>neobo.levresk@aspia.se</t>
    </r>
  </si>
  <si>
    <t>Neobo Service Mitt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</si>
</sst>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r_-;\-* #,##0.00\ _k_r_-;_-* &quot;-&quot;??\ _k_r_-;_-@_-"/>
    <numFmt numFmtId="165" formatCode="#,##0\ ;\(#,##0\)"/>
  </numFmts>
  <fonts count="57" x14ac:knownFonts="1">
    <font>
      <sz val="11"/>
      <color theme="1"/>
      <name val="Franklin Gothic Book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u/>
      <sz val="11"/>
      <color theme="10"/>
      <name val="Franklin Gothic Book"/>
      <family val="2"/>
    </font>
    <font>
      <b/>
      <sz val="11"/>
      <color rgb="FFFF0000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8"/>
      <name val="Franklin Gothic Book"/>
      <family val="2"/>
    </font>
    <font>
      <sz val="10"/>
      <name val="Arial"/>
      <family val="2"/>
    </font>
    <font>
      <sz val="11"/>
      <color rgb="FF000000"/>
      <name val="Franklin Gothic Book"/>
      <family val="2"/>
    </font>
    <font>
      <sz val="11"/>
      <color rgb="FF000000"/>
      <name val="Franklin Gothic Book"/>
      <family val="2"/>
      <charset val="1"/>
    </font>
    <font>
      <sz val="11"/>
      <color rgb="FF0061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i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Calibri"/>
      <family val="2"/>
    </font>
    <font>
      <b/>
      <sz val="15"/>
      <color theme="1"/>
      <name val="Franklin Gothic Book"/>
      <family val="2"/>
    </font>
    <font>
      <sz val="10"/>
      <name val="Tahoma"/>
      <family val="2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3"/>
      <name val="Aptos Narrow"/>
      <family val="2"/>
      <scheme val="minor"/>
    </font>
    <font>
      <i/>
      <sz val="11"/>
      <name val="Aptos Narrow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b/>
      <sz val="11"/>
      <color theme="9" tint="-0.499984740745262"/>
      <name val="Aptos Narrow"/>
      <family val="2"/>
      <scheme val="minor"/>
    </font>
    <font>
      <b/>
      <sz val="11"/>
      <color theme="4" tint="-0.499984740745262"/>
      <name val="Aptos Narrow"/>
      <family val="2"/>
      <scheme val="minor"/>
    </font>
    <font>
      <b/>
      <sz val="10"/>
      <name val="Tahoma"/>
      <family val="2"/>
    </font>
    <font>
      <b/>
      <sz val="12"/>
      <color rgb="FFFF0000"/>
      <name val="Tahoma"/>
      <family val="2"/>
    </font>
    <font>
      <sz val="10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5"/>
      <color theme="0"/>
      <name val="Franklin Gothic Book"/>
      <family val="2"/>
    </font>
    <font>
      <sz val="10"/>
      <color theme="0"/>
      <name val="Tahoma"/>
      <family val="2"/>
    </font>
    <font>
      <b/>
      <sz val="14"/>
      <color theme="0"/>
      <name val="Aptos Narrow"/>
      <family val="2"/>
      <scheme val="minor"/>
    </font>
    <font>
      <b/>
      <sz val="11"/>
      <color theme="0"/>
      <name val="Franklin Gothic Book"/>
      <family val="2"/>
    </font>
    <font>
      <sz val="11"/>
      <color theme="0"/>
      <name val="Franklin Gothic Book"/>
      <family val="2"/>
    </font>
    <font>
      <sz val="10"/>
      <color theme="1"/>
      <name val="Franklin Gothic Book"/>
      <family val="2"/>
    </font>
    <font>
      <b/>
      <sz val="10"/>
      <color theme="1"/>
      <name val="Franklin Gothic Book"/>
      <family val="2"/>
    </font>
    <font>
      <b/>
      <sz val="11"/>
      <color theme="1"/>
      <name val="Franklin Gothic Book"/>
      <family val="2"/>
    </font>
    <font>
      <sz val="9"/>
      <color theme="1"/>
      <name val="Franklin Gothic Book"/>
      <family val="2"/>
    </font>
    <font>
      <b/>
      <sz val="9"/>
      <color theme="1"/>
      <name val="Franklin Gothic Book"/>
      <family val="2"/>
    </font>
    <font>
      <b/>
      <sz val="9"/>
      <color rgb="FFFF0000"/>
      <name val="Franklin Gothic Book"/>
      <family val="2"/>
    </font>
  </fonts>
  <fills count="5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CB9DD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5E0F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7FDF8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9CB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</borders>
  <cellStyleXfs count="36">
    <xf numFmtId="0" fontId="0" fillId="0" borderId="0"/>
    <xf numFmtId="0" fontId="10" fillId="0" borderId="0"/>
    <xf numFmtId="0" fontId="11" fillId="0" borderId="0" applyNumberFormat="0" applyFill="0" applyBorder="0" applyAlignment="0" applyProtection="0"/>
    <xf numFmtId="0" fontId="14" fillId="0" borderId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8" fillId="0" borderId="0"/>
    <xf numFmtId="0" fontId="17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0" fillId="3" borderId="0" applyNumberFormat="0" applyBorder="0" applyAlignment="0" applyProtection="0"/>
    <xf numFmtId="0" fontId="10" fillId="4" borderId="10" applyNumberFormat="0" applyFont="0" applyAlignment="0" applyProtection="0"/>
    <xf numFmtId="0" fontId="7" fillId="0" borderId="0"/>
    <xf numFmtId="0" fontId="23" fillId="0" borderId="0"/>
    <xf numFmtId="0" fontId="17" fillId="0" borderId="0"/>
    <xf numFmtId="0" fontId="17" fillId="0" borderId="0"/>
    <xf numFmtId="0" fontId="24" fillId="0" borderId="0"/>
    <xf numFmtId="165" fontId="17" fillId="0" borderId="0"/>
    <xf numFmtId="0" fontId="23" fillId="0" borderId="0"/>
    <xf numFmtId="0" fontId="25" fillId="0" borderId="0"/>
    <xf numFmtId="0" fontId="25" fillId="0" borderId="0" applyNumberFormat="0" applyFont="0" applyBorder="0" applyProtection="0"/>
    <xf numFmtId="0" fontId="26" fillId="0" borderId="0"/>
    <xf numFmtId="0" fontId="17" fillId="0" borderId="0" applyNumberFormat="0" applyFill="0" applyBorder="0" applyAlignment="0" applyProtection="0"/>
    <xf numFmtId="0" fontId="31" fillId="0" borderId="0"/>
    <xf numFmtId="0" fontId="25" fillId="0" borderId="0"/>
    <xf numFmtId="9" fontId="7" fillId="0" borderId="0" applyFont="0" applyFill="0" applyBorder="0" applyAlignment="0" applyProtection="0"/>
    <xf numFmtId="0" fontId="10" fillId="0" borderId="0"/>
    <xf numFmtId="0" fontId="33" fillId="0" borderId="0"/>
    <xf numFmtId="0" fontId="6" fillId="0" borderId="0"/>
    <xf numFmtId="0" fontId="36" fillId="0" borderId="0"/>
    <xf numFmtId="0" fontId="11" fillId="0" borderId="0" applyNumberFormat="0" applyFill="0" applyBorder="0" applyAlignment="0" applyProtection="0"/>
    <xf numFmtId="0" fontId="4" fillId="0" borderId="0"/>
    <xf numFmtId="0" fontId="3" fillId="0" borderId="0"/>
    <xf numFmtId="0" fontId="38" fillId="0" borderId="0"/>
    <xf numFmtId="3" fontId="44" fillId="48" borderId="20"/>
  </cellStyleXfs>
  <cellXfs count="430">
    <xf numFmtId="0" fontId="0" fillId="0" borderId="0" xfId="0"/>
    <xf numFmtId="0" fontId="10" fillId="0" borderId="0" xfId="1"/>
    <xf numFmtId="0" fontId="0" fillId="0" borderId="0" xfId="1" applyFont="1"/>
    <xf numFmtId="0" fontId="12" fillId="0" borderId="1" xfId="0" applyFont="1" applyBorder="1"/>
    <xf numFmtId="0" fontId="12" fillId="0" borderId="3" xfId="0" applyFont="1" applyBorder="1"/>
    <xf numFmtId="0" fontId="15" fillId="2" borderId="2" xfId="0" applyFont="1" applyFill="1" applyBorder="1"/>
    <xf numFmtId="0" fontId="15" fillId="2" borderId="4" xfId="0" applyFont="1" applyFill="1" applyBorder="1"/>
    <xf numFmtId="0" fontId="15" fillId="2" borderId="5" xfId="0" applyFont="1" applyFill="1" applyBorder="1"/>
    <xf numFmtId="0" fontId="19" fillId="0" borderId="4" xfId="0" applyFont="1" applyBorder="1"/>
    <xf numFmtId="0" fontId="12" fillId="0" borderId="6" xfId="0" applyFont="1" applyBorder="1"/>
    <xf numFmtId="0" fontId="18" fillId="0" borderId="1" xfId="0" applyFont="1" applyBorder="1"/>
    <xf numFmtId="0" fontId="18" fillId="0" borderId="2" xfId="0" applyFont="1" applyBorder="1"/>
    <xf numFmtId="0" fontId="18" fillId="0" borderId="7" xfId="0" applyFont="1" applyBorder="1"/>
    <xf numFmtId="0" fontId="18" fillId="0" borderId="8" xfId="0" applyFont="1" applyBorder="1"/>
    <xf numFmtId="0" fontId="18" fillId="0" borderId="9" xfId="0" applyFont="1" applyBorder="1"/>
    <xf numFmtId="0" fontId="19" fillId="0" borderId="2" xfId="0" applyFont="1" applyBorder="1"/>
    <xf numFmtId="0" fontId="10" fillId="0" borderId="11" xfId="1" applyBorder="1"/>
    <xf numFmtId="0" fontId="28" fillId="9" borderId="11" xfId="13" applyFont="1" applyFill="1" applyBorder="1" applyAlignment="1">
      <alignment horizontal="right"/>
    </xf>
    <xf numFmtId="0" fontId="0" fillId="0" borderId="11" xfId="1" applyFont="1" applyBorder="1"/>
    <xf numFmtId="1" fontId="7" fillId="7" borderId="0" xfId="13" applyNumberFormat="1" applyFill="1" applyAlignment="1">
      <alignment horizontal="left"/>
    </xf>
    <xf numFmtId="0" fontId="30" fillId="6" borderId="0" xfId="13" applyFont="1" applyFill="1" applyAlignment="1">
      <alignment horizontal="left"/>
    </xf>
    <xf numFmtId="0" fontId="29" fillId="5" borderId="0" xfId="11" applyFont="1" applyFill="1" applyBorder="1" applyAlignment="1" applyProtection="1">
      <alignment horizontal="left" vertical="center"/>
      <protection locked="0"/>
    </xf>
    <xf numFmtId="0" fontId="28" fillId="9" borderId="0" xfId="13" applyFont="1" applyFill="1" applyAlignment="1">
      <alignment horizontal="right"/>
    </xf>
    <xf numFmtId="0" fontId="28" fillId="9" borderId="0" xfId="13" applyFont="1" applyFill="1" applyAlignment="1">
      <alignment horizontal="center"/>
    </xf>
    <xf numFmtId="0" fontId="29" fillId="4" borderId="10" xfId="12" applyFont="1" applyAlignment="1" applyProtection="1">
      <alignment horizontal="left" vertical="center"/>
      <protection locked="0"/>
    </xf>
    <xf numFmtId="14" fontId="7" fillId="9" borderId="11" xfId="13" applyNumberFormat="1" applyFill="1" applyBorder="1" applyAlignment="1">
      <alignment horizontal="left"/>
    </xf>
    <xf numFmtId="0" fontId="32" fillId="0" borderId="11" xfId="1" applyFont="1" applyBorder="1"/>
    <xf numFmtId="0" fontId="30" fillId="8" borderId="0" xfId="13" applyFont="1" applyFill="1" applyAlignment="1">
      <alignment horizontal="left"/>
    </xf>
    <xf numFmtId="1" fontId="7" fillId="7" borderId="0" xfId="13" applyNumberFormat="1" applyFill="1"/>
    <xf numFmtId="0" fontId="21" fillId="7" borderId="0" xfId="13" applyFont="1" applyFill="1"/>
    <xf numFmtId="0" fontId="27" fillId="9" borderId="0" xfId="13" applyFont="1" applyFill="1"/>
    <xf numFmtId="0" fontId="7" fillId="9" borderId="0" xfId="13" applyFill="1"/>
    <xf numFmtId="0" fontId="22" fillId="9" borderId="0" xfId="13" applyFont="1" applyFill="1"/>
    <xf numFmtId="0" fontId="11" fillId="2" borderId="4" xfId="31" applyFill="1" applyBorder="1"/>
    <xf numFmtId="0" fontId="3" fillId="0" borderId="0" xfId="33"/>
    <xf numFmtId="1" fontId="3" fillId="0" borderId="0" xfId="33" applyNumberFormat="1"/>
    <xf numFmtId="0" fontId="35" fillId="11" borderId="1" xfId="8" applyFont="1" applyFill="1" applyBorder="1"/>
    <xf numFmtId="0" fontId="37" fillId="11" borderId="1" xfId="8" applyFont="1" applyFill="1" applyBorder="1"/>
    <xf numFmtId="1" fontId="35" fillId="12" borderId="12" xfId="8" applyNumberFormat="1" applyFont="1" applyFill="1" applyBorder="1" applyAlignment="1">
      <alignment horizontal="left" vertical="top"/>
    </xf>
    <xf numFmtId="1" fontId="35" fillId="11" borderId="1" xfId="8" applyNumberFormat="1" applyFont="1" applyFill="1" applyBorder="1" applyAlignment="1">
      <alignment horizontal="left"/>
    </xf>
    <xf numFmtId="1" fontId="35" fillId="11" borderId="1" xfId="8" applyNumberFormat="1" applyFont="1" applyFill="1" applyBorder="1" applyAlignment="1">
      <alignment horizontal="center"/>
    </xf>
    <xf numFmtId="0" fontId="35" fillId="11" borderId="1" xfId="8" applyFont="1" applyFill="1" applyBorder="1" applyAlignment="1">
      <alignment horizontal="center"/>
    </xf>
    <xf numFmtId="0" fontId="35" fillId="13" borderId="1" xfId="8" applyFont="1" applyFill="1" applyBorder="1"/>
    <xf numFmtId="1" fontId="35" fillId="13" borderId="1" xfId="8" applyNumberFormat="1" applyFont="1" applyFill="1" applyBorder="1" applyAlignment="1">
      <alignment horizontal="left"/>
    </xf>
    <xf numFmtId="1" fontId="35" fillId="13" borderId="1" xfId="8" applyNumberFormat="1" applyFont="1" applyFill="1" applyBorder="1" applyAlignment="1">
      <alignment horizontal="center"/>
    </xf>
    <xf numFmtId="0" fontId="35" fillId="13" borderId="1" xfId="8" applyFont="1" applyFill="1" applyBorder="1" applyAlignment="1">
      <alignment horizontal="center"/>
    </xf>
    <xf numFmtId="0" fontId="35" fillId="14" borderId="1" xfId="8" applyFont="1" applyFill="1" applyBorder="1"/>
    <xf numFmtId="1" fontId="35" fillId="14" borderId="1" xfId="8" applyNumberFormat="1" applyFont="1" applyFill="1" applyBorder="1" applyAlignment="1">
      <alignment horizontal="left"/>
    </xf>
    <xf numFmtId="1" fontId="35" fillId="14" borderId="1" xfId="8" applyNumberFormat="1" applyFont="1" applyFill="1" applyBorder="1" applyAlignment="1">
      <alignment horizontal="center"/>
    </xf>
    <xf numFmtId="0" fontId="35" fillId="14" borderId="1" xfId="8" applyFont="1" applyFill="1" applyBorder="1" applyAlignment="1">
      <alignment horizontal="center"/>
    </xf>
    <xf numFmtId="0" fontId="35" fillId="15" borderId="1" xfId="8" applyFont="1" applyFill="1" applyBorder="1"/>
    <xf numFmtId="0" fontId="37" fillId="15" borderId="1" xfId="8" applyFont="1" applyFill="1" applyBorder="1"/>
    <xf numFmtId="1" fontId="35" fillId="15" borderId="1" xfId="8" applyNumberFormat="1" applyFont="1" applyFill="1" applyBorder="1" applyAlignment="1">
      <alignment horizontal="left"/>
    </xf>
    <xf numFmtId="1" fontId="35" fillId="15" borderId="1" xfId="8" applyNumberFormat="1" applyFont="1" applyFill="1" applyBorder="1" applyAlignment="1">
      <alignment horizontal="center"/>
    </xf>
    <xf numFmtId="0" fontId="35" fillId="15" borderId="1" xfId="8" applyFont="1" applyFill="1" applyBorder="1" applyAlignment="1">
      <alignment horizontal="center"/>
    </xf>
    <xf numFmtId="0" fontId="35" fillId="16" borderId="1" xfId="8" applyFont="1" applyFill="1" applyBorder="1"/>
    <xf numFmtId="1" fontId="35" fillId="16" borderId="1" xfId="8" applyNumberFormat="1" applyFont="1" applyFill="1" applyBorder="1" applyAlignment="1">
      <alignment horizontal="left"/>
    </xf>
    <xf numFmtId="1" fontId="35" fillId="16" borderId="1" xfId="8" applyNumberFormat="1" applyFont="1" applyFill="1" applyBorder="1" applyAlignment="1">
      <alignment horizontal="center"/>
    </xf>
    <xf numFmtId="0" fontId="35" fillId="16" borderId="1" xfId="8" applyFont="1" applyFill="1" applyBorder="1" applyAlignment="1">
      <alignment horizontal="center"/>
    </xf>
    <xf numFmtId="0" fontId="35" fillId="17" borderId="1" xfId="8" applyFont="1" applyFill="1" applyBorder="1"/>
    <xf numFmtId="1" fontId="35" fillId="17" borderId="1" xfId="8" applyNumberFormat="1" applyFont="1" applyFill="1" applyBorder="1" applyAlignment="1">
      <alignment horizontal="left"/>
    </xf>
    <xf numFmtId="1" fontId="35" fillId="17" borderId="1" xfId="8" applyNumberFormat="1" applyFont="1" applyFill="1" applyBorder="1" applyAlignment="1">
      <alignment horizontal="center"/>
    </xf>
    <xf numFmtId="0" fontId="35" fillId="17" borderId="1" xfId="8" applyFont="1" applyFill="1" applyBorder="1" applyAlignment="1">
      <alignment horizontal="center"/>
    </xf>
    <xf numFmtId="0" fontId="35" fillId="10" borderId="1" xfId="8" applyFont="1" applyFill="1" applyBorder="1"/>
    <xf numFmtId="1" fontId="35" fillId="10" borderId="1" xfId="8" applyNumberFormat="1" applyFont="1" applyFill="1" applyBorder="1" applyAlignment="1">
      <alignment horizontal="left"/>
    </xf>
    <xf numFmtId="1" fontId="35" fillId="10" borderId="1" xfId="8" applyNumberFormat="1" applyFont="1" applyFill="1" applyBorder="1" applyAlignment="1">
      <alignment horizontal="center"/>
    </xf>
    <xf numFmtId="0" fontId="35" fillId="10" borderId="1" xfId="8" applyFont="1" applyFill="1" applyBorder="1" applyAlignment="1">
      <alignment horizontal="center"/>
    </xf>
    <xf numFmtId="0" fontId="35" fillId="18" borderId="12" xfId="8" applyFont="1" applyFill="1" applyBorder="1"/>
    <xf numFmtId="0" fontId="37" fillId="18" borderId="12" xfId="8" applyFont="1" applyFill="1" applyBorder="1"/>
    <xf numFmtId="1" fontId="35" fillId="18" borderId="12" xfId="8" applyNumberFormat="1" applyFont="1" applyFill="1" applyBorder="1" applyAlignment="1">
      <alignment horizontal="left"/>
    </xf>
    <xf numFmtId="1" fontId="35" fillId="18" borderId="12" xfId="8" applyNumberFormat="1" applyFont="1" applyFill="1" applyBorder="1" applyAlignment="1">
      <alignment horizontal="center"/>
    </xf>
    <xf numFmtId="0" fontId="35" fillId="18" borderId="12" xfId="8" applyFont="1" applyFill="1" applyBorder="1" applyAlignment="1">
      <alignment horizontal="center"/>
    </xf>
    <xf numFmtId="0" fontId="35" fillId="15" borderId="12" xfId="8" applyFont="1" applyFill="1" applyBorder="1"/>
    <xf numFmtId="0" fontId="37" fillId="15" borderId="12" xfId="8" applyFont="1" applyFill="1" applyBorder="1"/>
    <xf numFmtId="1" fontId="35" fillId="15" borderId="12" xfId="8" applyNumberFormat="1" applyFont="1" applyFill="1" applyBorder="1" applyAlignment="1">
      <alignment horizontal="left"/>
    </xf>
    <xf numFmtId="1" fontId="35" fillId="15" borderId="12" xfId="8" applyNumberFormat="1" applyFont="1" applyFill="1" applyBorder="1" applyAlignment="1">
      <alignment horizontal="center"/>
    </xf>
    <xf numFmtId="0" fontId="35" fillId="15" borderId="12" xfId="8" applyFont="1" applyFill="1" applyBorder="1" applyAlignment="1">
      <alignment horizontal="center"/>
    </xf>
    <xf numFmtId="0" fontId="35" fillId="19" borderId="12" xfId="8" applyFont="1" applyFill="1" applyBorder="1"/>
    <xf numFmtId="1" fontId="35" fillId="19" borderId="12" xfId="8" applyNumberFormat="1" applyFont="1" applyFill="1" applyBorder="1" applyAlignment="1">
      <alignment horizontal="left"/>
    </xf>
    <xf numFmtId="1" fontId="35" fillId="19" borderId="12" xfId="8" applyNumberFormat="1" applyFont="1" applyFill="1" applyBorder="1" applyAlignment="1">
      <alignment horizontal="center"/>
    </xf>
    <xf numFmtId="0" fontId="35" fillId="19" borderId="12" xfId="8" applyFont="1" applyFill="1" applyBorder="1" applyAlignment="1">
      <alignment horizontal="center"/>
    </xf>
    <xf numFmtId="0" fontId="35" fillId="13" borderId="12" xfId="8" applyFont="1" applyFill="1" applyBorder="1"/>
    <xf numFmtId="1" fontId="35" fillId="13" borderId="12" xfId="8" applyNumberFormat="1" applyFont="1" applyFill="1" applyBorder="1" applyAlignment="1">
      <alignment horizontal="left"/>
    </xf>
    <xf numFmtId="1" fontId="35" fillId="13" borderId="12" xfId="8" applyNumberFormat="1" applyFont="1" applyFill="1" applyBorder="1" applyAlignment="1">
      <alignment horizontal="center"/>
    </xf>
    <xf numFmtId="0" fontId="35" fillId="13" borderId="12" xfId="8" applyFont="1" applyFill="1" applyBorder="1" applyAlignment="1">
      <alignment horizontal="center"/>
    </xf>
    <xf numFmtId="0" fontId="35" fillId="20" borderId="12" xfId="8" applyFont="1" applyFill="1" applyBorder="1"/>
    <xf numFmtId="1" fontId="35" fillId="20" borderId="12" xfId="8" applyNumberFormat="1" applyFont="1" applyFill="1" applyBorder="1" applyAlignment="1">
      <alignment horizontal="left"/>
    </xf>
    <xf numFmtId="1" fontId="35" fillId="20" borderId="12" xfId="8" applyNumberFormat="1" applyFont="1" applyFill="1" applyBorder="1" applyAlignment="1">
      <alignment horizontal="center"/>
    </xf>
    <xf numFmtId="0" fontId="35" fillId="20" borderId="12" xfId="8" applyFont="1" applyFill="1" applyBorder="1" applyAlignment="1">
      <alignment horizontal="center"/>
    </xf>
    <xf numFmtId="0" fontId="35" fillId="11" borderId="12" xfId="8" applyFont="1" applyFill="1" applyBorder="1"/>
    <xf numFmtId="1" fontId="35" fillId="11" borderId="12" xfId="8" applyNumberFormat="1" applyFont="1" applyFill="1" applyBorder="1" applyAlignment="1">
      <alignment horizontal="left"/>
    </xf>
    <xf numFmtId="1" fontId="35" fillId="11" borderId="12" xfId="8" applyNumberFormat="1" applyFont="1" applyFill="1" applyBorder="1" applyAlignment="1">
      <alignment horizontal="center"/>
    </xf>
    <xf numFmtId="0" fontId="35" fillId="11" borderId="12" xfId="8" applyFont="1" applyFill="1" applyBorder="1" applyAlignment="1">
      <alignment horizontal="center"/>
    </xf>
    <xf numFmtId="0" fontId="35" fillId="12" borderId="12" xfId="8" applyFont="1" applyFill="1" applyBorder="1"/>
    <xf numFmtId="1" fontId="35" fillId="12" borderId="12" xfId="8" applyNumberFormat="1" applyFont="1" applyFill="1" applyBorder="1" applyAlignment="1">
      <alignment horizontal="left"/>
    </xf>
    <xf numFmtId="1" fontId="35" fillId="12" borderId="12" xfId="8" applyNumberFormat="1" applyFont="1" applyFill="1" applyBorder="1" applyAlignment="1">
      <alignment horizontal="center"/>
    </xf>
    <xf numFmtId="0" fontId="35" fillId="12" borderId="12" xfId="8" applyFont="1" applyFill="1" applyBorder="1" applyAlignment="1">
      <alignment horizontal="center"/>
    </xf>
    <xf numFmtId="0" fontId="35" fillId="12" borderId="1" xfId="8" applyFont="1" applyFill="1" applyBorder="1"/>
    <xf numFmtId="1" fontId="35" fillId="12" borderId="1" xfId="8" applyNumberFormat="1" applyFont="1" applyFill="1" applyBorder="1" applyAlignment="1">
      <alignment horizontal="left"/>
    </xf>
    <xf numFmtId="1" fontId="35" fillId="12" borderId="1" xfId="8" applyNumberFormat="1" applyFont="1" applyFill="1" applyBorder="1" applyAlignment="1">
      <alignment horizontal="center"/>
    </xf>
    <xf numFmtId="0" fontId="35" fillId="12" borderId="1" xfId="8" applyFont="1" applyFill="1" applyBorder="1" applyAlignment="1">
      <alignment horizontal="center"/>
    </xf>
    <xf numFmtId="0" fontId="35" fillId="21" borderId="1" xfId="8" applyFont="1" applyFill="1" applyBorder="1"/>
    <xf numFmtId="1" fontId="35" fillId="21" borderId="1" xfId="8" applyNumberFormat="1" applyFont="1" applyFill="1" applyBorder="1" applyAlignment="1">
      <alignment horizontal="left"/>
    </xf>
    <xf numFmtId="1" fontId="35" fillId="21" borderId="1" xfId="8" applyNumberFormat="1" applyFont="1" applyFill="1" applyBorder="1" applyAlignment="1">
      <alignment horizontal="center"/>
    </xf>
    <xf numFmtId="0" fontId="35" fillId="21" borderId="1" xfId="8" applyFont="1" applyFill="1" applyBorder="1" applyAlignment="1">
      <alignment horizontal="center"/>
    </xf>
    <xf numFmtId="0" fontId="37" fillId="12" borderId="1" xfId="8" applyFont="1" applyFill="1" applyBorder="1"/>
    <xf numFmtId="0" fontId="35" fillId="22" borderId="1" xfId="8" applyFont="1" applyFill="1" applyBorder="1"/>
    <xf numFmtId="1" fontId="35" fillId="22" borderId="1" xfId="8" applyNumberFormat="1" applyFont="1" applyFill="1" applyBorder="1" applyAlignment="1">
      <alignment horizontal="left"/>
    </xf>
    <xf numFmtId="1" fontId="35" fillId="22" borderId="1" xfId="8" applyNumberFormat="1" applyFont="1" applyFill="1" applyBorder="1" applyAlignment="1">
      <alignment horizontal="center"/>
    </xf>
    <xf numFmtId="0" fontId="35" fillId="22" borderId="1" xfId="8" applyFont="1" applyFill="1" applyBorder="1" applyAlignment="1">
      <alignment horizontal="center"/>
    </xf>
    <xf numFmtId="0" fontId="35" fillId="23" borderId="1" xfId="8" applyFont="1" applyFill="1" applyBorder="1"/>
    <xf numFmtId="1" fontId="35" fillId="23" borderId="1" xfId="8" applyNumberFormat="1" applyFont="1" applyFill="1" applyBorder="1" applyAlignment="1">
      <alignment horizontal="left"/>
    </xf>
    <xf numFmtId="1" fontId="35" fillId="23" borderId="1" xfId="8" applyNumberFormat="1" applyFont="1" applyFill="1" applyBorder="1" applyAlignment="1">
      <alignment horizontal="center"/>
    </xf>
    <xf numFmtId="0" fontId="35" fillId="23" borderId="1" xfId="8" applyFont="1" applyFill="1" applyBorder="1" applyAlignment="1">
      <alignment horizontal="center"/>
    </xf>
    <xf numFmtId="0" fontId="35" fillId="11" borderId="1" xfId="8" applyFont="1" applyFill="1" applyBorder="1" applyAlignment="1">
      <alignment horizontal="left"/>
    </xf>
    <xf numFmtId="0" fontId="35" fillId="24" borderId="1" xfId="8" applyFont="1" applyFill="1" applyBorder="1" applyAlignment="1">
      <alignment horizontal="left"/>
    </xf>
    <xf numFmtId="1" fontId="35" fillId="24" borderId="1" xfId="8" applyNumberFormat="1" applyFont="1" applyFill="1" applyBorder="1" applyAlignment="1">
      <alignment horizontal="left"/>
    </xf>
    <xf numFmtId="0" fontId="35" fillId="24" borderId="1" xfId="8" applyFont="1" applyFill="1" applyBorder="1"/>
    <xf numFmtId="1" fontId="35" fillId="24" borderId="1" xfId="8" applyNumberFormat="1" applyFont="1" applyFill="1" applyBorder="1" applyAlignment="1">
      <alignment horizontal="center"/>
    </xf>
    <xf numFmtId="0" fontId="35" fillId="24" borderId="1" xfId="8" applyFont="1" applyFill="1" applyBorder="1" applyAlignment="1">
      <alignment horizontal="center"/>
    </xf>
    <xf numFmtId="0" fontId="35" fillId="25" borderId="1" xfId="8" applyFont="1" applyFill="1" applyBorder="1"/>
    <xf numFmtId="0" fontId="35" fillId="25" borderId="1" xfId="8" applyFont="1" applyFill="1" applyBorder="1" applyAlignment="1">
      <alignment horizontal="left"/>
    </xf>
    <xf numFmtId="1" fontId="35" fillId="25" borderId="1" xfId="8" applyNumberFormat="1" applyFont="1" applyFill="1" applyBorder="1" applyAlignment="1">
      <alignment horizontal="left"/>
    </xf>
    <xf numFmtId="1" fontId="35" fillId="25" borderId="1" xfId="8" applyNumberFormat="1" applyFont="1" applyFill="1" applyBorder="1" applyAlignment="1">
      <alignment horizontal="center"/>
    </xf>
    <xf numFmtId="0" fontId="35" fillId="25" borderId="1" xfId="8" applyFont="1" applyFill="1" applyBorder="1" applyAlignment="1">
      <alignment horizontal="center"/>
    </xf>
    <xf numFmtId="0" fontId="35" fillId="26" borderId="1" xfId="8" applyFont="1" applyFill="1" applyBorder="1"/>
    <xf numFmtId="1" fontId="35" fillId="26" borderId="1" xfId="8" applyNumberFormat="1" applyFont="1" applyFill="1" applyBorder="1" applyAlignment="1">
      <alignment horizontal="left"/>
    </xf>
    <xf numFmtId="1" fontId="35" fillId="26" borderId="1" xfId="8" applyNumberFormat="1" applyFont="1" applyFill="1" applyBorder="1" applyAlignment="1">
      <alignment horizontal="center"/>
    </xf>
    <xf numFmtId="0" fontId="35" fillId="26" borderId="1" xfId="8" applyFont="1" applyFill="1" applyBorder="1" applyAlignment="1">
      <alignment horizontal="center"/>
    </xf>
    <xf numFmtId="0" fontId="35" fillId="27" borderId="1" xfId="8" applyFont="1" applyFill="1" applyBorder="1"/>
    <xf numFmtId="1" fontId="35" fillId="27" borderId="1" xfId="8" applyNumberFormat="1" applyFont="1" applyFill="1" applyBorder="1" applyAlignment="1">
      <alignment horizontal="left"/>
    </xf>
    <xf numFmtId="1" fontId="35" fillId="27" borderId="1" xfId="8" applyNumberFormat="1" applyFont="1" applyFill="1" applyBorder="1" applyAlignment="1">
      <alignment horizontal="center"/>
    </xf>
    <xf numFmtId="0" fontId="35" fillId="27" borderId="1" xfId="8" applyFont="1" applyFill="1" applyBorder="1" applyAlignment="1">
      <alignment horizontal="center"/>
    </xf>
    <xf numFmtId="0" fontId="35" fillId="5" borderId="1" xfId="8" applyFont="1" applyFill="1" applyBorder="1"/>
    <xf numFmtId="1" fontId="35" fillId="5" borderId="1" xfId="8" applyNumberFormat="1" applyFont="1" applyFill="1" applyBorder="1" applyAlignment="1">
      <alignment horizontal="left"/>
    </xf>
    <xf numFmtId="1" fontId="35" fillId="5" borderId="1" xfId="8" applyNumberFormat="1" applyFont="1" applyFill="1" applyBorder="1" applyAlignment="1">
      <alignment horizontal="center"/>
    </xf>
    <xf numFmtId="0" fontId="35" fillId="5" borderId="1" xfId="8" applyFont="1" applyFill="1" applyBorder="1" applyAlignment="1">
      <alignment horizontal="center"/>
    </xf>
    <xf numFmtId="1" fontId="35" fillId="12" borderId="1" xfId="8" applyNumberFormat="1" applyFont="1" applyFill="1" applyBorder="1" applyAlignment="1">
      <alignment horizontal="left" vertical="top"/>
    </xf>
    <xf numFmtId="0" fontId="35" fillId="8" borderId="1" xfId="8" applyFont="1" applyFill="1" applyBorder="1"/>
    <xf numFmtId="0" fontId="37" fillId="8" borderId="1" xfId="8" applyFont="1" applyFill="1" applyBorder="1"/>
    <xf numFmtId="1" fontId="35" fillId="8" borderId="1" xfId="8" applyNumberFormat="1" applyFont="1" applyFill="1" applyBorder="1" applyAlignment="1">
      <alignment horizontal="left"/>
    </xf>
    <xf numFmtId="1" fontId="35" fillId="8" borderId="1" xfId="8" applyNumberFormat="1" applyFont="1" applyFill="1" applyBorder="1" applyAlignment="1">
      <alignment horizontal="center"/>
    </xf>
    <xf numFmtId="0" fontId="35" fillId="8" borderId="1" xfId="8" applyFont="1" applyFill="1" applyBorder="1" applyAlignment="1">
      <alignment horizontal="center"/>
    </xf>
    <xf numFmtId="0" fontId="35" fillId="20" borderId="1" xfId="8" applyFont="1" applyFill="1" applyBorder="1"/>
    <xf numFmtId="1" fontId="35" fillId="20" borderId="1" xfId="8" applyNumberFormat="1" applyFont="1" applyFill="1" applyBorder="1" applyAlignment="1">
      <alignment horizontal="left"/>
    </xf>
    <xf numFmtId="1" fontId="35" fillId="20" borderId="1" xfId="8" applyNumberFormat="1" applyFont="1" applyFill="1" applyBorder="1" applyAlignment="1">
      <alignment horizontal="center"/>
    </xf>
    <xf numFmtId="0" fontId="35" fillId="20" borderId="1" xfId="8" applyFont="1" applyFill="1" applyBorder="1" applyAlignment="1">
      <alignment horizontal="center"/>
    </xf>
    <xf numFmtId="0" fontId="35" fillId="18" borderId="1" xfId="8" applyFont="1" applyFill="1" applyBorder="1"/>
    <xf numFmtId="1" fontId="35" fillId="18" borderId="1" xfId="8" applyNumberFormat="1" applyFont="1" applyFill="1" applyBorder="1" applyAlignment="1">
      <alignment horizontal="left"/>
    </xf>
    <xf numFmtId="1" fontId="35" fillId="18" borderId="1" xfId="8" applyNumberFormat="1" applyFont="1" applyFill="1" applyBorder="1" applyAlignment="1">
      <alignment horizontal="center"/>
    </xf>
    <xf numFmtId="0" fontId="35" fillId="18" borderId="1" xfId="8" applyFont="1" applyFill="1" applyBorder="1" applyAlignment="1">
      <alignment horizontal="center"/>
    </xf>
    <xf numFmtId="0" fontId="35" fillId="21" borderId="12" xfId="8" applyFont="1" applyFill="1" applyBorder="1"/>
    <xf numFmtId="0" fontId="37" fillId="21" borderId="12" xfId="8" applyFont="1" applyFill="1" applyBorder="1"/>
    <xf numFmtId="1" fontId="35" fillId="21" borderId="12" xfId="8" applyNumberFormat="1" applyFont="1" applyFill="1" applyBorder="1" applyAlignment="1">
      <alignment horizontal="left"/>
    </xf>
    <xf numFmtId="1" fontId="35" fillId="21" borderId="12" xfId="8" applyNumberFormat="1" applyFont="1" applyFill="1" applyBorder="1" applyAlignment="1">
      <alignment horizontal="center"/>
    </xf>
    <xf numFmtId="0" fontId="35" fillId="21" borderId="12" xfId="8" applyFont="1" applyFill="1" applyBorder="1" applyAlignment="1">
      <alignment horizontal="center"/>
    </xf>
    <xf numFmtId="0" fontId="35" fillId="10" borderId="12" xfId="8" applyFont="1" applyFill="1" applyBorder="1"/>
    <xf numFmtId="1" fontId="35" fillId="10" borderId="12" xfId="8" applyNumberFormat="1" applyFont="1" applyFill="1" applyBorder="1" applyAlignment="1">
      <alignment horizontal="left"/>
    </xf>
    <xf numFmtId="1" fontId="35" fillId="10" borderId="12" xfId="8" applyNumberFormat="1" applyFont="1" applyFill="1" applyBorder="1" applyAlignment="1">
      <alignment horizontal="center"/>
    </xf>
    <xf numFmtId="0" fontId="35" fillId="10" borderId="12" xfId="8" applyFont="1" applyFill="1" applyBorder="1" applyAlignment="1">
      <alignment horizontal="center"/>
    </xf>
    <xf numFmtId="0" fontId="35" fillId="8" borderId="12" xfId="8" applyFont="1" applyFill="1" applyBorder="1"/>
    <xf numFmtId="0" fontId="37" fillId="8" borderId="12" xfId="8" applyFont="1" applyFill="1" applyBorder="1"/>
    <xf numFmtId="1" fontId="35" fillId="8" borderId="12" xfId="8" applyNumberFormat="1" applyFont="1" applyFill="1" applyBorder="1" applyAlignment="1">
      <alignment horizontal="left"/>
    </xf>
    <xf numFmtId="1" fontId="35" fillId="8" borderId="12" xfId="8" applyNumberFormat="1" applyFont="1" applyFill="1" applyBorder="1" applyAlignment="1">
      <alignment horizontal="center"/>
    </xf>
    <xf numFmtId="0" fontId="35" fillId="8" borderId="12" xfId="8" applyFont="1" applyFill="1" applyBorder="1" applyAlignment="1">
      <alignment horizontal="center"/>
    </xf>
    <xf numFmtId="0" fontId="35" fillId="23" borderId="12" xfId="8" applyFont="1" applyFill="1" applyBorder="1"/>
    <xf numFmtId="0" fontId="37" fillId="23" borderId="12" xfId="8" applyFont="1" applyFill="1" applyBorder="1"/>
    <xf numFmtId="1" fontId="35" fillId="23" borderId="12" xfId="8" applyNumberFormat="1" applyFont="1" applyFill="1" applyBorder="1" applyAlignment="1">
      <alignment horizontal="left"/>
    </xf>
    <xf numFmtId="1" fontId="35" fillId="23" borderId="12" xfId="8" applyNumberFormat="1" applyFont="1" applyFill="1" applyBorder="1" applyAlignment="1">
      <alignment horizontal="center"/>
    </xf>
    <xf numFmtId="0" fontId="35" fillId="23" borderId="12" xfId="8" applyFont="1" applyFill="1" applyBorder="1" applyAlignment="1">
      <alignment horizontal="center"/>
    </xf>
    <xf numFmtId="0" fontId="35" fillId="28" borderId="12" xfId="8" applyFont="1" applyFill="1" applyBorder="1"/>
    <xf numFmtId="0" fontId="37" fillId="28" borderId="12" xfId="8" applyFont="1" applyFill="1" applyBorder="1"/>
    <xf numFmtId="1" fontId="35" fillId="28" borderId="12" xfId="8" applyNumberFormat="1" applyFont="1" applyFill="1" applyBorder="1" applyAlignment="1">
      <alignment horizontal="left"/>
    </xf>
    <xf numFmtId="1" fontId="35" fillId="28" borderId="12" xfId="8" applyNumberFormat="1" applyFont="1" applyFill="1" applyBorder="1" applyAlignment="1">
      <alignment horizontal="center"/>
    </xf>
    <xf numFmtId="0" fontId="35" fillId="28" borderId="12" xfId="8" applyFont="1" applyFill="1" applyBorder="1" applyAlignment="1">
      <alignment horizontal="center"/>
    </xf>
    <xf numFmtId="0" fontId="37" fillId="11" borderId="12" xfId="8" applyFont="1" applyFill="1" applyBorder="1"/>
    <xf numFmtId="0" fontId="35" fillId="24" borderId="12" xfId="8" applyFont="1" applyFill="1" applyBorder="1"/>
    <xf numFmtId="0" fontId="37" fillId="24" borderId="12" xfId="8" applyFont="1" applyFill="1" applyBorder="1"/>
    <xf numFmtId="1" fontId="35" fillId="24" borderId="12" xfId="8" applyNumberFormat="1" applyFont="1" applyFill="1" applyBorder="1" applyAlignment="1">
      <alignment horizontal="left"/>
    </xf>
    <xf numFmtId="1" fontId="35" fillId="24" borderId="12" xfId="8" applyNumberFormat="1" applyFont="1" applyFill="1" applyBorder="1" applyAlignment="1">
      <alignment horizontal="center"/>
    </xf>
    <xf numFmtId="0" fontId="35" fillId="24" borderId="12" xfId="8" applyFont="1" applyFill="1" applyBorder="1" applyAlignment="1">
      <alignment horizontal="center"/>
    </xf>
    <xf numFmtId="0" fontId="35" fillId="25" borderId="12" xfId="8" applyFont="1" applyFill="1" applyBorder="1"/>
    <xf numFmtId="0" fontId="37" fillId="25" borderId="12" xfId="8" applyFont="1" applyFill="1" applyBorder="1"/>
    <xf numFmtId="1" fontId="35" fillId="25" borderId="12" xfId="8" applyNumberFormat="1" applyFont="1" applyFill="1" applyBorder="1" applyAlignment="1">
      <alignment horizontal="left"/>
    </xf>
    <xf numFmtId="1" fontId="35" fillId="25" borderId="12" xfId="8" applyNumberFormat="1" applyFont="1" applyFill="1" applyBorder="1" applyAlignment="1">
      <alignment horizontal="center"/>
    </xf>
    <xf numFmtId="0" fontId="35" fillId="25" borderId="12" xfId="8" applyFont="1" applyFill="1" applyBorder="1" applyAlignment="1">
      <alignment horizontal="center"/>
    </xf>
    <xf numFmtId="0" fontId="37" fillId="26" borderId="1" xfId="8" applyFont="1" applyFill="1" applyBorder="1"/>
    <xf numFmtId="0" fontId="37" fillId="27" borderId="1" xfId="8" applyFont="1" applyFill="1" applyBorder="1"/>
    <xf numFmtId="0" fontId="37" fillId="5" borderId="1" xfId="8" applyFont="1" applyFill="1" applyBorder="1"/>
    <xf numFmtId="0" fontId="37" fillId="13" borderId="1" xfId="8" applyFont="1" applyFill="1" applyBorder="1"/>
    <xf numFmtId="0" fontId="37" fillId="14" borderId="1" xfId="8" applyFont="1" applyFill="1" applyBorder="1"/>
    <xf numFmtId="0" fontId="37" fillId="16" borderId="1" xfId="8" applyFont="1" applyFill="1" applyBorder="1"/>
    <xf numFmtId="0" fontId="37" fillId="17" borderId="1" xfId="8" applyFont="1" applyFill="1" applyBorder="1"/>
    <xf numFmtId="0" fontId="37" fillId="18" borderId="1" xfId="8" applyFont="1" applyFill="1" applyBorder="1"/>
    <xf numFmtId="0" fontId="35" fillId="29" borderId="1" xfId="8" applyFont="1" applyFill="1" applyBorder="1"/>
    <xf numFmtId="0" fontId="37" fillId="29" borderId="1" xfId="8" applyFont="1" applyFill="1" applyBorder="1"/>
    <xf numFmtId="1" fontId="35" fillId="29" borderId="1" xfId="8" applyNumberFormat="1" applyFont="1" applyFill="1" applyBorder="1" applyAlignment="1">
      <alignment horizontal="left"/>
    </xf>
    <xf numFmtId="1" fontId="35" fillId="29" borderId="1" xfId="8" applyNumberFormat="1" applyFont="1" applyFill="1" applyBorder="1" applyAlignment="1">
      <alignment horizontal="center"/>
    </xf>
    <xf numFmtId="0" fontId="35" fillId="29" borderId="1" xfId="8" applyFont="1" applyFill="1" applyBorder="1" applyAlignment="1">
      <alignment horizontal="center"/>
    </xf>
    <xf numFmtId="0" fontId="35" fillId="19" borderId="1" xfId="8" applyFont="1" applyFill="1" applyBorder="1"/>
    <xf numFmtId="0" fontId="37" fillId="19" borderId="1" xfId="8" applyFont="1" applyFill="1" applyBorder="1"/>
    <xf numFmtId="1" fontId="35" fillId="19" borderId="1" xfId="8" applyNumberFormat="1" applyFont="1" applyFill="1" applyBorder="1" applyAlignment="1">
      <alignment horizontal="left"/>
    </xf>
    <xf numFmtId="1" fontId="35" fillId="19" borderId="1" xfId="8" applyNumberFormat="1" applyFont="1" applyFill="1" applyBorder="1" applyAlignment="1">
      <alignment horizontal="center"/>
    </xf>
    <xf numFmtId="0" fontId="35" fillId="19" borderId="1" xfId="8" applyFont="1" applyFill="1" applyBorder="1" applyAlignment="1">
      <alignment horizontal="center"/>
    </xf>
    <xf numFmtId="0" fontId="37" fillId="20" borderId="1" xfId="8" applyFont="1" applyFill="1" applyBorder="1"/>
    <xf numFmtId="0" fontId="37" fillId="21" borderId="1" xfId="8" applyFont="1" applyFill="1" applyBorder="1"/>
    <xf numFmtId="0" fontId="37" fillId="10" borderId="1" xfId="8" applyFont="1" applyFill="1" applyBorder="1"/>
    <xf numFmtId="0" fontId="35" fillId="22" borderId="1" xfId="8" applyFont="1" applyFill="1" applyBorder="1" applyAlignment="1">
      <alignment horizontal="left"/>
    </xf>
    <xf numFmtId="0" fontId="35" fillId="30" borderId="1" xfId="8" applyFont="1" applyFill="1" applyBorder="1"/>
    <xf numFmtId="0" fontId="35" fillId="30" borderId="1" xfId="8" applyFont="1" applyFill="1" applyBorder="1" applyAlignment="1">
      <alignment horizontal="left"/>
    </xf>
    <xf numFmtId="0" fontId="35" fillId="30" borderId="1" xfId="8" applyFont="1" applyFill="1" applyBorder="1" applyAlignment="1">
      <alignment horizontal="center"/>
    </xf>
    <xf numFmtId="0" fontId="35" fillId="31" borderId="1" xfId="8" applyFont="1" applyFill="1" applyBorder="1"/>
    <xf numFmtId="0" fontId="35" fillId="31" borderId="1" xfId="8" applyFont="1" applyFill="1" applyBorder="1" applyAlignment="1">
      <alignment horizontal="left"/>
    </xf>
    <xf numFmtId="0" fontId="35" fillId="31" borderId="1" xfId="8" applyFont="1" applyFill="1" applyBorder="1" applyAlignment="1">
      <alignment horizontal="center"/>
    </xf>
    <xf numFmtId="0" fontId="35" fillId="32" borderId="12" xfId="8" applyFont="1" applyFill="1" applyBorder="1"/>
    <xf numFmtId="49" fontId="35" fillId="32" borderId="12" xfId="8" applyNumberFormat="1" applyFont="1" applyFill="1" applyBorder="1" applyAlignment="1">
      <alignment horizontal="left"/>
    </xf>
    <xf numFmtId="1" fontId="35" fillId="32" borderId="1" xfId="8" applyNumberFormat="1" applyFont="1" applyFill="1" applyBorder="1" applyAlignment="1">
      <alignment horizontal="left"/>
    </xf>
    <xf numFmtId="0" fontId="35" fillId="32" borderId="1" xfId="8" applyFont="1" applyFill="1" applyBorder="1"/>
    <xf numFmtId="1" fontId="35" fillId="32" borderId="1" xfId="8" applyNumberFormat="1" applyFont="1" applyFill="1" applyBorder="1" applyAlignment="1">
      <alignment horizontal="center"/>
    </xf>
    <xf numFmtId="0" fontId="35" fillId="32" borderId="1" xfId="8" applyFont="1" applyFill="1" applyBorder="1" applyAlignment="1">
      <alignment horizontal="center"/>
    </xf>
    <xf numFmtId="0" fontId="35" fillId="26" borderId="12" xfId="8" applyFont="1" applyFill="1" applyBorder="1"/>
    <xf numFmtId="1" fontId="35" fillId="26" borderId="12" xfId="8" applyNumberFormat="1" applyFont="1" applyFill="1" applyBorder="1" applyAlignment="1">
      <alignment horizontal="left"/>
    </xf>
    <xf numFmtId="1" fontId="35" fillId="26" borderId="12" xfId="8" applyNumberFormat="1" applyFont="1" applyFill="1" applyBorder="1" applyAlignment="1">
      <alignment horizontal="center"/>
    </xf>
    <xf numFmtId="0" fontId="35" fillId="26" borderId="12" xfId="8" applyFont="1" applyFill="1" applyBorder="1" applyAlignment="1">
      <alignment horizontal="center"/>
    </xf>
    <xf numFmtId="0" fontId="35" fillId="27" borderId="12" xfId="8" applyFont="1" applyFill="1" applyBorder="1"/>
    <xf numFmtId="1" fontId="35" fillId="27" borderId="12" xfId="8" applyNumberFormat="1" applyFont="1" applyFill="1" applyBorder="1" applyAlignment="1">
      <alignment horizontal="left"/>
    </xf>
    <xf numFmtId="1" fontId="35" fillId="27" borderId="12" xfId="8" applyNumberFormat="1" applyFont="1" applyFill="1" applyBorder="1" applyAlignment="1">
      <alignment horizontal="center"/>
    </xf>
    <xf numFmtId="0" fontId="35" fillId="27" borderId="12" xfId="8" applyFont="1" applyFill="1" applyBorder="1" applyAlignment="1">
      <alignment horizontal="center"/>
    </xf>
    <xf numFmtId="0" fontId="35" fillId="5" borderId="12" xfId="8" applyFont="1" applyFill="1" applyBorder="1"/>
    <xf numFmtId="1" fontId="35" fillId="5" borderId="12" xfId="8" applyNumberFormat="1" applyFont="1" applyFill="1" applyBorder="1" applyAlignment="1">
      <alignment horizontal="left"/>
    </xf>
    <xf numFmtId="1" fontId="35" fillId="5" borderId="12" xfId="8" applyNumberFormat="1" applyFont="1" applyFill="1" applyBorder="1" applyAlignment="1">
      <alignment horizontal="center"/>
    </xf>
    <xf numFmtId="0" fontId="35" fillId="5" borderId="12" xfId="8" applyFont="1" applyFill="1" applyBorder="1" applyAlignment="1">
      <alignment horizontal="center"/>
    </xf>
    <xf numFmtId="0" fontId="35" fillId="23" borderId="1" xfId="8" applyFont="1" applyFill="1" applyBorder="1" applyAlignment="1">
      <alignment horizontal="left"/>
    </xf>
    <xf numFmtId="0" fontId="35" fillId="33" borderId="1" xfId="8" applyFont="1" applyFill="1" applyBorder="1"/>
    <xf numFmtId="0" fontId="35" fillId="33" borderId="1" xfId="8" applyFont="1" applyFill="1" applyBorder="1" applyAlignment="1">
      <alignment horizontal="left"/>
    </xf>
    <xf numFmtId="0" fontId="35" fillId="33" borderId="1" xfId="8" applyFont="1" applyFill="1" applyBorder="1" applyAlignment="1">
      <alignment horizontal="center"/>
    </xf>
    <xf numFmtId="0" fontId="35" fillId="34" borderId="1" xfId="8" applyFont="1" applyFill="1" applyBorder="1"/>
    <xf numFmtId="0" fontId="35" fillId="34" borderId="1" xfId="8" applyFont="1" applyFill="1" applyBorder="1" applyAlignment="1">
      <alignment horizontal="left"/>
    </xf>
    <xf numFmtId="0" fontId="35" fillId="34" borderId="1" xfId="8" applyFont="1" applyFill="1" applyBorder="1" applyAlignment="1">
      <alignment horizontal="center"/>
    </xf>
    <xf numFmtId="0" fontId="35" fillId="35" borderId="1" xfId="8" applyFont="1" applyFill="1" applyBorder="1"/>
    <xf numFmtId="0" fontId="35" fillId="35" borderId="1" xfId="8" applyFont="1" applyFill="1" applyBorder="1" applyAlignment="1">
      <alignment horizontal="left"/>
    </xf>
    <xf numFmtId="0" fontId="35" fillId="35" borderId="1" xfId="8" applyFont="1" applyFill="1" applyBorder="1" applyAlignment="1">
      <alignment horizontal="center"/>
    </xf>
    <xf numFmtId="0" fontId="35" fillId="32" borderId="1" xfId="8" applyFont="1" applyFill="1" applyBorder="1" applyAlignment="1">
      <alignment horizontal="left"/>
    </xf>
    <xf numFmtId="0" fontId="35" fillId="16" borderId="1" xfId="8" applyFont="1" applyFill="1" applyBorder="1" applyAlignment="1">
      <alignment horizontal="left"/>
    </xf>
    <xf numFmtId="0" fontId="35" fillId="36" borderId="1" xfId="8" applyFont="1" applyFill="1" applyBorder="1"/>
    <xf numFmtId="0" fontId="35" fillId="36" borderId="1" xfId="8" applyFont="1" applyFill="1" applyBorder="1" applyAlignment="1">
      <alignment horizontal="left"/>
    </xf>
    <xf numFmtId="0" fontId="35" fillId="36" borderId="1" xfId="8" applyFont="1" applyFill="1" applyBorder="1" applyAlignment="1">
      <alignment horizontal="center"/>
    </xf>
    <xf numFmtId="0" fontId="35" fillId="37" borderId="1" xfId="8" applyFont="1" applyFill="1" applyBorder="1"/>
    <xf numFmtId="0" fontId="37" fillId="37" borderId="1" xfId="8" applyFont="1" applyFill="1" applyBorder="1"/>
    <xf numFmtId="1" fontId="35" fillId="37" borderId="1" xfId="8" applyNumberFormat="1" applyFont="1" applyFill="1" applyBorder="1" applyAlignment="1">
      <alignment horizontal="left"/>
    </xf>
    <xf numFmtId="1" fontId="35" fillId="37" borderId="1" xfId="8" applyNumberFormat="1" applyFont="1" applyFill="1" applyBorder="1" applyAlignment="1">
      <alignment horizontal="center"/>
    </xf>
    <xf numFmtId="0" fontId="35" fillId="37" borderId="1" xfId="8" applyFont="1" applyFill="1" applyBorder="1" applyAlignment="1">
      <alignment horizontal="center"/>
    </xf>
    <xf numFmtId="0" fontId="35" fillId="28" borderId="1" xfId="8" applyFont="1" applyFill="1" applyBorder="1"/>
    <xf numFmtId="1" fontId="35" fillId="28" borderId="1" xfId="8" applyNumberFormat="1" applyFont="1" applyFill="1" applyBorder="1" applyAlignment="1">
      <alignment horizontal="left"/>
    </xf>
    <xf numFmtId="1" fontId="35" fillId="28" borderId="1" xfId="8" applyNumberFormat="1" applyFont="1" applyFill="1" applyBorder="1" applyAlignment="1">
      <alignment horizontal="center"/>
    </xf>
    <xf numFmtId="0" fontId="35" fillId="28" borderId="1" xfId="8" applyFont="1" applyFill="1" applyBorder="1" applyAlignment="1">
      <alignment horizontal="center"/>
    </xf>
    <xf numFmtId="1" fontId="35" fillId="35" borderId="1" xfId="8" applyNumberFormat="1" applyFont="1" applyFill="1" applyBorder="1" applyAlignment="1">
      <alignment horizontal="left"/>
    </xf>
    <xf numFmtId="1" fontId="35" fillId="35" borderId="1" xfId="8" applyNumberFormat="1" applyFont="1" applyFill="1" applyBorder="1" applyAlignment="1">
      <alignment horizontal="center"/>
    </xf>
    <xf numFmtId="1" fontId="35" fillId="34" borderId="1" xfId="8" applyNumberFormat="1" applyFont="1" applyFill="1" applyBorder="1" applyAlignment="1">
      <alignment horizontal="left"/>
    </xf>
    <xf numFmtId="1" fontId="35" fillId="34" borderId="1" xfId="8" applyNumberFormat="1" applyFont="1" applyFill="1" applyBorder="1" applyAlignment="1">
      <alignment horizontal="center"/>
    </xf>
    <xf numFmtId="1" fontId="35" fillId="36" borderId="1" xfId="8" applyNumberFormat="1" applyFont="1" applyFill="1" applyBorder="1" applyAlignment="1">
      <alignment horizontal="left"/>
    </xf>
    <xf numFmtId="1" fontId="35" fillId="36" borderId="1" xfId="8" applyNumberFormat="1" applyFont="1" applyFill="1" applyBorder="1" applyAlignment="1">
      <alignment horizontal="center"/>
    </xf>
    <xf numFmtId="0" fontId="35" fillId="6" borderId="1" xfId="8" applyFont="1" applyFill="1" applyBorder="1"/>
    <xf numFmtId="1" fontId="35" fillId="6" borderId="1" xfId="8" applyNumberFormat="1" applyFont="1" applyFill="1" applyBorder="1" applyAlignment="1">
      <alignment horizontal="left"/>
    </xf>
    <xf numFmtId="1" fontId="35" fillId="6" borderId="1" xfId="8" applyNumberFormat="1" applyFont="1" applyFill="1" applyBorder="1" applyAlignment="1">
      <alignment horizontal="center"/>
    </xf>
    <xf numFmtId="0" fontId="35" fillId="6" borderId="1" xfId="8" applyFont="1" applyFill="1" applyBorder="1" applyAlignment="1">
      <alignment horizontal="center"/>
    </xf>
    <xf numFmtId="1" fontId="35" fillId="33" borderId="1" xfId="8" applyNumberFormat="1" applyFont="1" applyFill="1" applyBorder="1" applyAlignment="1">
      <alignment horizontal="left"/>
    </xf>
    <xf numFmtId="1" fontId="35" fillId="33" borderId="1" xfId="8" applyNumberFormat="1" applyFont="1" applyFill="1" applyBorder="1" applyAlignment="1">
      <alignment horizontal="center"/>
    </xf>
    <xf numFmtId="0" fontId="35" fillId="38" borderId="1" xfId="8" applyFont="1" applyFill="1" applyBorder="1"/>
    <xf numFmtId="0" fontId="37" fillId="38" borderId="1" xfId="8" applyFont="1" applyFill="1" applyBorder="1"/>
    <xf numFmtId="1" fontId="35" fillId="38" borderId="1" xfId="8" applyNumberFormat="1" applyFont="1" applyFill="1" applyBorder="1" applyAlignment="1">
      <alignment horizontal="left"/>
    </xf>
    <xf numFmtId="1" fontId="35" fillId="38" borderId="1" xfId="8" applyNumberFormat="1" applyFont="1" applyFill="1" applyBorder="1" applyAlignment="1">
      <alignment horizontal="center"/>
    </xf>
    <xf numFmtId="0" fontId="35" fillId="38" borderId="1" xfId="8" applyFont="1" applyFill="1" applyBorder="1" applyAlignment="1">
      <alignment horizontal="center"/>
    </xf>
    <xf numFmtId="0" fontId="3" fillId="25" borderId="1" xfId="33" applyFill="1" applyBorder="1"/>
    <xf numFmtId="0" fontId="35" fillId="39" borderId="12" xfId="8" applyFont="1" applyFill="1" applyBorder="1"/>
    <xf numFmtId="1" fontId="35" fillId="39" borderId="12" xfId="8" applyNumberFormat="1" applyFont="1" applyFill="1" applyBorder="1" applyAlignment="1">
      <alignment horizontal="left"/>
    </xf>
    <xf numFmtId="1" fontId="35" fillId="39" borderId="12" xfId="8" applyNumberFormat="1" applyFont="1" applyFill="1" applyBorder="1" applyAlignment="1">
      <alignment horizontal="center"/>
    </xf>
    <xf numFmtId="0" fontId="35" fillId="39" borderId="12" xfId="8" applyFont="1" applyFill="1" applyBorder="1" applyAlignment="1">
      <alignment horizontal="center"/>
    </xf>
    <xf numFmtId="0" fontId="35" fillId="17" borderId="12" xfId="8" applyFont="1" applyFill="1" applyBorder="1"/>
    <xf numFmtId="1" fontId="35" fillId="17" borderId="12" xfId="8" applyNumberFormat="1" applyFont="1" applyFill="1" applyBorder="1" applyAlignment="1">
      <alignment horizontal="left"/>
    </xf>
    <xf numFmtId="1" fontId="35" fillId="17" borderId="12" xfId="8" applyNumberFormat="1" applyFont="1" applyFill="1" applyBorder="1" applyAlignment="1">
      <alignment horizontal="center"/>
    </xf>
    <xf numFmtId="0" fontId="35" fillId="17" borderId="12" xfId="8" applyFont="1" applyFill="1" applyBorder="1" applyAlignment="1">
      <alignment horizontal="center"/>
    </xf>
    <xf numFmtId="0" fontId="35" fillId="40" borderId="12" xfId="8" applyFont="1" applyFill="1" applyBorder="1"/>
    <xf numFmtId="1" fontId="35" fillId="40" borderId="12" xfId="8" applyNumberFormat="1" applyFont="1" applyFill="1" applyBorder="1" applyAlignment="1">
      <alignment horizontal="left"/>
    </xf>
    <xf numFmtId="1" fontId="35" fillId="40" borderId="12" xfId="8" applyNumberFormat="1" applyFont="1" applyFill="1" applyBorder="1" applyAlignment="1">
      <alignment horizontal="center"/>
    </xf>
    <xf numFmtId="0" fontId="35" fillId="40" borderId="12" xfId="8" applyFont="1" applyFill="1" applyBorder="1" applyAlignment="1">
      <alignment horizontal="center"/>
    </xf>
    <xf numFmtId="0" fontId="37" fillId="13" borderId="12" xfId="8" applyFont="1" applyFill="1" applyBorder="1"/>
    <xf numFmtId="0" fontId="35" fillId="41" borderId="12" xfId="8" applyFont="1" applyFill="1" applyBorder="1"/>
    <xf numFmtId="1" fontId="35" fillId="41" borderId="12" xfId="8" applyNumberFormat="1" applyFont="1" applyFill="1" applyBorder="1" applyAlignment="1">
      <alignment horizontal="left"/>
    </xf>
    <xf numFmtId="1" fontId="35" fillId="41" borderId="12" xfId="8" applyNumberFormat="1" applyFont="1" applyFill="1" applyBorder="1" applyAlignment="1">
      <alignment horizontal="center"/>
    </xf>
    <xf numFmtId="0" fontId="35" fillId="41" borderId="12" xfId="8" applyFont="1" applyFill="1" applyBorder="1" applyAlignment="1">
      <alignment horizontal="center"/>
    </xf>
    <xf numFmtId="0" fontId="37" fillId="10" borderId="12" xfId="8" applyFont="1" applyFill="1" applyBorder="1"/>
    <xf numFmtId="0" fontId="35" fillId="33" borderId="12" xfId="8" applyFont="1" applyFill="1" applyBorder="1"/>
    <xf numFmtId="0" fontId="35" fillId="33" borderId="12" xfId="8" applyFont="1" applyFill="1" applyBorder="1" applyAlignment="1">
      <alignment horizontal="left"/>
    </xf>
    <xf numFmtId="1" fontId="35" fillId="33" borderId="12" xfId="8" applyNumberFormat="1" applyFont="1" applyFill="1" applyBorder="1" applyAlignment="1">
      <alignment horizontal="center"/>
    </xf>
    <xf numFmtId="0" fontId="35" fillId="33" borderId="12" xfId="8" applyFont="1" applyFill="1" applyBorder="1" applyAlignment="1">
      <alignment horizontal="center"/>
    </xf>
    <xf numFmtId="0" fontId="35" fillId="30" borderId="12" xfId="8" applyFont="1" applyFill="1" applyBorder="1"/>
    <xf numFmtId="0" fontId="35" fillId="30" borderId="12" xfId="8" applyFont="1" applyFill="1" applyBorder="1" applyAlignment="1">
      <alignment horizontal="left"/>
    </xf>
    <xf numFmtId="1" fontId="35" fillId="30" borderId="12" xfId="8" applyNumberFormat="1" applyFont="1" applyFill="1" applyBorder="1" applyAlignment="1">
      <alignment horizontal="center"/>
    </xf>
    <xf numFmtId="0" fontId="35" fillId="30" borderId="12" xfId="8" applyFont="1" applyFill="1" applyBorder="1" applyAlignment="1">
      <alignment horizontal="center"/>
    </xf>
    <xf numFmtId="0" fontId="35" fillId="42" borderId="12" xfId="8" applyFont="1" applyFill="1" applyBorder="1"/>
    <xf numFmtId="1" fontId="35" fillId="42" borderId="12" xfId="8" applyNumberFormat="1" applyFont="1" applyFill="1" applyBorder="1" applyAlignment="1">
      <alignment horizontal="left"/>
    </xf>
    <xf numFmtId="1" fontId="35" fillId="42" borderId="12" xfId="8" applyNumberFormat="1" applyFont="1" applyFill="1" applyBorder="1" applyAlignment="1">
      <alignment horizontal="center"/>
    </xf>
    <xf numFmtId="0" fontId="35" fillId="42" borderId="12" xfId="8" applyFont="1" applyFill="1" applyBorder="1" applyAlignment="1">
      <alignment horizontal="center"/>
    </xf>
    <xf numFmtId="0" fontId="35" fillId="43" borderId="12" xfId="8" applyFont="1" applyFill="1" applyBorder="1"/>
    <xf numFmtId="0" fontId="37" fillId="43" borderId="12" xfId="8" applyFont="1" applyFill="1" applyBorder="1"/>
    <xf numFmtId="1" fontId="35" fillId="43" borderId="12" xfId="8" applyNumberFormat="1" applyFont="1" applyFill="1" applyBorder="1" applyAlignment="1">
      <alignment horizontal="left"/>
    </xf>
    <xf numFmtId="1" fontId="35" fillId="43" borderId="12" xfId="8" applyNumberFormat="1" applyFont="1" applyFill="1" applyBorder="1" applyAlignment="1">
      <alignment horizontal="center"/>
    </xf>
    <xf numFmtId="0" fontId="35" fillId="43" borderId="12" xfId="8" applyFont="1" applyFill="1" applyBorder="1" applyAlignment="1">
      <alignment horizontal="center"/>
    </xf>
    <xf numFmtId="0" fontId="35" fillId="44" borderId="12" xfId="8" applyFont="1" applyFill="1" applyBorder="1"/>
    <xf numFmtId="1" fontId="35" fillId="44" borderId="12" xfId="8" applyNumberFormat="1" applyFont="1" applyFill="1" applyBorder="1" applyAlignment="1">
      <alignment horizontal="left"/>
    </xf>
    <xf numFmtId="1" fontId="35" fillId="44" borderId="12" xfId="8" applyNumberFormat="1" applyFont="1" applyFill="1" applyBorder="1" applyAlignment="1">
      <alignment horizontal="center"/>
    </xf>
    <xf numFmtId="0" fontId="35" fillId="44" borderId="12" xfId="8" applyFont="1" applyFill="1" applyBorder="1" applyAlignment="1">
      <alignment horizontal="center"/>
    </xf>
    <xf numFmtId="0" fontId="35" fillId="45" borderId="12" xfId="8" applyFont="1" applyFill="1" applyBorder="1"/>
    <xf numFmtId="1" fontId="35" fillId="45" borderId="12" xfId="8" applyNumberFormat="1" applyFont="1" applyFill="1" applyBorder="1" applyAlignment="1">
      <alignment horizontal="left"/>
    </xf>
    <xf numFmtId="49" fontId="35" fillId="45" borderId="12" xfId="8" applyNumberFormat="1" applyFont="1" applyFill="1" applyBorder="1"/>
    <xf numFmtId="0" fontId="35" fillId="45" borderId="12" xfId="8" applyFont="1" applyFill="1" applyBorder="1" applyAlignment="1">
      <alignment horizontal="left"/>
    </xf>
    <xf numFmtId="1" fontId="35" fillId="45" borderId="12" xfId="34" applyNumberFormat="1" applyFont="1" applyFill="1" applyBorder="1" applyAlignment="1">
      <alignment horizontal="center"/>
    </xf>
    <xf numFmtId="0" fontId="35" fillId="28" borderId="12" xfId="8" applyFont="1" applyFill="1" applyBorder="1" applyAlignment="1">
      <alignment horizontal="left"/>
    </xf>
    <xf numFmtId="0" fontId="3" fillId="27" borderId="12" xfId="33" applyFill="1" applyBorder="1"/>
    <xf numFmtId="0" fontId="35" fillId="27" borderId="12" xfId="8" applyFont="1" applyFill="1" applyBorder="1" applyAlignment="1">
      <alignment horizontal="left"/>
    </xf>
    <xf numFmtId="0" fontId="37" fillId="30" borderId="12" xfId="8" applyFont="1" applyFill="1" applyBorder="1"/>
    <xf numFmtId="1" fontId="35" fillId="30" borderId="12" xfId="8" applyNumberFormat="1" applyFont="1" applyFill="1" applyBorder="1" applyAlignment="1">
      <alignment horizontal="left"/>
    </xf>
    <xf numFmtId="0" fontId="35" fillId="22" borderId="12" xfId="8" applyFont="1" applyFill="1" applyBorder="1"/>
    <xf numFmtId="1" fontId="35" fillId="22" borderId="12" xfId="8" applyNumberFormat="1" applyFont="1" applyFill="1" applyBorder="1" applyAlignment="1">
      <alignment horizontal="left"/>
    </xf>
    <xf numFmtId="0" fontId="35" fillId="22" borderId="12" xfId="8" applyFont="1" applyFill="1" applyBorder="1" applyAlignment="1">
      <alignment horizontal="left"/>
    </xf>
    <xf numFmtId="1" fontId="35" fillId="22" borderId="12" xfId="8" applyNumberFormat="1" applyFont="1" applyFill="1" applyBorder="1" applyAlignment="1">
      <alignment horizontal="center"/>
    </xf>
    <xf numFmtId="0" fontId="35" fillId="22" borderId="12" xfId="8" applyFont="1" applyFill="1" applyBorder="1" applyAlignment="1">
      <alignment horizontal="center"/>
    </xf>
    <xf numFmtId="0" fontId="35" fillId="20" borderId="12" xfId="8" applyFont="1" applyFill="1" applyBorder="1" applyAlignment="1">
      <alignment horizontal="left"/>
    </xf>
    <xf numFmtId="1" fontId="35" fillId="33" borderId="12" xfId="8" applyNumberFormat="1" applyFont="1" applyFill="1" applyBorder="1" applyAlignment="1">
      <alignment horizontal="left"/>
    </xf>
    <xf numFmtId="0" fontId="37" fillId="12" borderId="12" xfId="8" applyFont="1" applyFill="1" applyBorder="1"/>
    <xf numFmtId="0" fontId="39" fillId="46" borderId="12" xfId="8" applyFont="1" applyFill="1" applyBorder="1" applyAlignment="1">
      <alignment wrapText="1"/>
    </xf>
    <xf numFmtId="1" fontId="39" fillId="46" borderId="12" xfId="8" applyNumberFormat="1" applyFont="1" applyFill="1" applyBorder="1" applyAlignment="1">
      <alignment horizontal="center" wrapText="1"/>
    </xf>
    <xf numFmtId="0" fontId="39" fillId="46" borderId="12" xfId="8" applyFont="1" applyFill="1" applyBorder="1" applyAlignment="1">
      <alignment horizontal="center" wrapText="1"/>
    </xf>
    <xf numFmtId="0" fontId="33" fillId="0" borderId="0" xfId="28"/>
    <xf numFmtId="0" fontId="33" fillId="0" borderId="16" xfId="28" applyBorder="1"/>
    <xf numFmtId="0" fontId="28" fillId="0" borderId="15" xfId="13" applyFont="1" applyBorder="1" applyAlignment="1">
      <alignment horizontal="center"/>
    </xf>
    <xf numFmtId="0" fontId="29" fillId="0" borderId="0" xfId="12" applyFont="1" applyFill="1" applyBorder="1" applyAlignment="1" applyProtection="1">
      <alignment horizontal="left" vertical="center"/>
    </xf>
    <xf numFmtId="0" fontId="28" fillId="0" borderId="0" xfId="13" applyFont="1" applyAlignment="1">
      <alignment horizontal="center"/>
    </xf>
    <xf numFmtId="0" fontId="28" fillId="0" borderId="13" xfId="13" applyFont="1" applyBorder="1" applyAlignment="1">
      <alignment horizontal="center"/>
    </xf>
    <xf numFmtId="0" fontId="27" fillId="0" borderId="0" xfId="13" applyFont="1"/>
    <xf numFmtId="0" fontId="27" fillId="0" borderId="0" xfId="13" applyFont="1" applyAlignment="1">
      <alignment horizontal="right"/>
    </xf>
    <xf numFmtId="0" fontId="35" fillId="0" borderId="0" xfId="28" applyFont="1"/>
    <xf numFmtId="0" fontId="34" fillId="0" borderId="0" xfId="28" applyFont="1" applyAlignment="1">
      <alignment horizontal="left" vertical="center"/>
    </xf>
    <xf numFmtId="0" fontId="35" fillId="0" borderId="0" xfId="28" applyFont="1" applyAlignment="1">
      <alignment horizontal="right" vertical="center"/>
    </xf>
    <xf numFmtId="0" fontId="35" fillId="0" borderId="0" xfId="28" applyFont="1" applyAlignment="1">
      <alignment horizontal="left" vertical="center"/>
    </xf>
    <xf numFmtId="0" fontId="28" fillId="0" borderId="1" xfId="13" applyFont="1" applyBorder="1" applyAlignment="1">
      <alignment horizontal="center"/>
    </xf>
    <xf numFmtId="0" fontId="35" fillId="0" borderId="0" xfId="28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35" fillId="0" borderId="0" xfId="28" applyFont="1" applyAlignment="1">
      <alignment horizontal="left"/>
    </xf>
    <xf numFmtId="0" fontId="40" fillId="0" borderId="0" xfId="28" applyFont="1"/>
    <xf numFmtId="0" fontId="41" fillId="0" borderId="0" xfId="28" applyFont="1"/>
    <xf numFmtId="0" fontId="0" fillId="0" borderId="0" xfId="1" applyFont="1" applyAlignment="1">
      <alignment horizontal="right"/>
    </xf>
    <xf numFmtId="0" fontId="0" fillId="0" borderId="16" xfId="1" applyFont="1" applyBorder="1" applyAlignment="1">
      <alignment horizontal="right"/>
    </xf>
    <xf numFmtId="0" fontId="28" fillId="0" borderId="0" xfId="13" applyFont="1" applyAlignment="1">
      <alignment horizontal="right"/>
    </xf>
    <xf numFmtId="0" fontId="29" fillId="0" borderId="0" xfId="28" applyFont="1" applyAlignment="1">
      <alignment horizontal="left"/>
    </xf>
    <xf numFmtId="0" fontId="33" fillId="0" borderId="11" xfId="28" applyBorder="1" applyAlignment="1">
      <alignment horizontal="centerContinuous"/>
    </xf>
    <xf numFmtId="0" fontId="43" fillId="0" borderId="15" xfId="28" applyFont="1" applyBorder="1"/>
    <xf numFmtId="0" fontId="43" fillId="0" borderId="0" xfId="28" applyFont="1"/>
    <xf numFmtId="0" fontId="33" fillId="0" borderId="16" xfId="28" applyBorder="1" applyAlignment="1">
      <alignment horizontal="centerContinuous"/>
    </xf>
    <xf numFmtId="0" fontId="33" fillId="0" borderId="6" xfId="28" applyBorder="1"/>
    <xf numFmtId="0" fontId="29" fillId="0" borderId="17" xfId="11" applyFont="1" applyFill="1" applyBorder="1" applyAlignment="1" applyProtection="1">
      <alignment horizontal="left" vertical="center"/>
    </xf>
    <xf numFmtId="0" fontId="29" fillId="47" borderId="14" xfId="12" applyFont="1" applyFill="1" applyBorder="1" applyAlignment="1" applyProtection="1">
      <alignment horizontal="left" vertical="center"/>
      <protection locked="0" hidden="1"/>
    </xf>
    <xf numFmtId="0" fontId="29" fillId="0" borderId="0" xfId="28" applyFont="1" applyAlignment="1" applyProtection="1">
      <alignment horizontal="left"/>
      <protection hidden="1"/>
    </xf>
    <xf numFmtId="0" fontId="35" fillId="8" borderId="1" xfId="28" applyFont="1" applyFill="1" applyBorder="1" applyAlignment="1" applyProtection="1">
      <alignment horizontal="left"/>
      <protection hidden="1"/>
    </xf>
    <xf numFmtId="0" fontId="42" fillId="0" borderId="16" xfId="28" applyFont="1" applyBorder="1" applyProtection="1">
      <protection hidden="1"/>
    </xf>
    <xf numFmtId="0" fontId="42" fillId="0" borderId="0" xfId="28" applyFont="1" applyProtection="1">
      <protection hidden="1"/>
    </xf>
    <xf numFmtId="0" fontId="33" fillId="0" borderId="0" xfId="28" applyProtection="1">
      <protection hidden="1"/>
    </xf>
    <xf numFmtId="0" fontId="33" fillId="24" borderId="0" xfId="28" applyFill="1" applyAlignment="1" applyProtection="1">
      <alignment horizontal="left"/>
      <protection locked="0" hidden="1"/>
    </xf>
    <xf numFmtId="0" fontId="33" fillId="24" borderId="0" xfId="28" applyFill="1" applyProtection="1">
      <protection locked="0" hidden="1"/>
    </xf>
    <xf numFmtId="0" fontId="29" fillId="0" borderId="4" xfId="12" applyFont="1" applyFill="1" applyBorder="1" applyAlignment="1" applyProtection="1">
      <alignment horizontal="left" vertical="center"/>
      <protection hidden="1"/>
    </xf>
    <xf numFmtId="0" fontId="29" fillId="47" borderId="18" xfId="12" applyFont="1" applyFill="1" applyBorder="1" applyAlignment="1" applyProtection="1">
      <alignment horizontal="left" vertical="center"/>
      <protection locked="0" hidden="1"/>
    </xf>
    <xf numFmtId="0" fontId="28" fillId="0" borderId="19" xfId="13" applyFont="1" applyBorder="1" applyAlignment="1">
      <alignment horizontal="center"/>
    </xf>
    <xf numFmtId="0" fontId="28" fillId="0" borderId="7" xfId="13" applyFont="1" applyBorder="1" applyAlignment="1">
      <alignment horizontal="center"/>
    </xf>
    <xf numFmtId="0" fontId="28" fillId="0" borderId="2" xfId="13" applyFont="1" applyBorder="1" applyAlignment="1">
      <alignment horizontal="center"/>
    </xf>
    <xf numFmtId="49" fontId="45" fillId="49" borderId="0" xfId="28" applyNumberFormat="1" applyFont="1" applyFill="1" applyAlignment="1" applyProtection="1">
      <alignment horizontal="left" vertical="center"/>
      <protection locked="0"/>
    </xf>
    <xf numFmtId="49" fontId="45" fillId="49" borderId="0" xfId="28" applyNumberFormat="1" applyFont="1" applyFill="1" applyAlignment="1" applyProtection="1">
      <alignment horizontal="center" vertical="center"/>
      <protection locked="0"/>
    </xf>
    <xf numFmtId="0" fontId="46" fillId="49" borderId="17" xfId="1" applyFont="1" applyFill="1" applyBorder="1" applyAlignment="1">
      <alignment horizontal="centerContinuous"/>
    </xf>
    <xf numFmtId="0" fontId="47" fillId="49" borderId="3" xfId="28" applyFont="1" applyFill="1" applyBorder="1" applyAlignment="1">
      <alignment horizontal="centerContinuous"/>
    </xf>
    <xf numFmtId="0" fontId="48" fillId="49" borderId="1" xfId="11" applyFont="1" applyFill="1" applyBorder="1" applyAlignment="1" applyProtection="1">
      <alignment horizontal="left" vertical="center"/>
      <protection hidden="1"/>
    </xf>
    <xf numFmtId="0" fontId="11" fillId="2" borderId="0" xfId="31" applyFill="1" applyBorder="1"/>
    <xf numFmtId="0" fontId="45" fillId="0" borderId="0" xfId="28" applyFont="1"/>
    <xf numFmtId="0" fontId="0" fillId="8" borderId="0" xfId="0" applyFill="1"/>
    <xf numFmtId="0" fontId="49" fillId="49" borderId="0" xfId="0" applyFont="1" applyFill="1"/>
    <xf numFmtId="0" fontId="50" fillId="49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9" fillId="49" borderId="0" xfId="0" applyFont="1" applyFill="1" applyAlignment="1">
      <alignment horizontal="left"/>
    </xf>
    <xf numFmtId="0" fontId="0" fillId="0" borderId="13" xfId="0" applyBorder="1"/>
    <xf numFmtId="0" fontId="52" fillId="0" borderId="12" xfId="0" applyFont="1" applyBorder="1"/>
    <xf numFmtId="0" fontId="52" fillId="0" borderId="13" xfId="0" applyFont="1" applyBorder="1"/>
    <xf numFmtId="0" fontId="52" fillId="0" borderId="15" xfId="0" applyFont="1" applyBorder="1"/>
    <xf numFmtId="0" fontId="52" fillId="0" borderId="12" xfId="0" applyFont="1" applyBorder="1" applyAlignment="1">
      <alignment horizontal="left"/>
    </xf>
    <xf numFmtId="0" fontId="52" fillId="0" borderId="13" xfId="0" applyFont="1" applyBorder="1" applyAlignment="1">
      <alignment horizontal="left"/>
    </xf>
    <xf numFmtId="0" fontId="52" fillId="0" borderId="15" xfId="0" applyFont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0" borderId="12" xfId="0" applyBorder="1"/>
    <xf numFmtId="0" fontId="0" fillId="0" borderId="15" xfId="0" applyBorder="1"/>
    <xf numFmtId="0" fontId="0" fillId="0" borderId="19" xfId="0" applyBorder="1"/>
    <xf numFmtId="0" fontId="0" fillId="0" borderId="7" xfId="0" applyBorder="1"/>
    <xf numFmtId="0" fontId="0" fillId="0" borderId="2" xfId="0" applyBorder="1"/>
    <xf numFmtId="0" fontId="54" fillId="0" borderId="18" xfId="0" applyFont="1" applyBorder="1"/>
    <xf numFmtId="0" fontId="54" fillId="0" borderId="13" xfId="0" applyFont="1" applyBorder="1"/>
    <xf numFmtId="0" fontId="54" fillId="0" borderId="14" xfId="0" applyFont="1" applyBorder="1"/>
    <xf numFmtId="0" fontId="54" fillId="0" borderId="15" xfId="0" applyFont="1" applyBorder="1"/>
    <xf numFmtId="0" fontId="54" fillId="0" borderId="4" xfId="0" applyFont="1" applyBorder="1"/>
    <xf numFmtId="0" fontId="55" fillId="0" borderId="12" xfId="0" applyFont="1" applyBorder="1"/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51" fillId="0" borderId="18" xfId="0" applyFont="1" applyBorder="1" applyProtection="1">
      <protection hidden="1"/>
    </xf>
    <xf numFmtId="0" fontId="51" fillId="0" borderId="14" xfId="0" applyFont="1" applyBorder="1" applyProtection="1">
      <protection hidden="1"/>
    </xf>
    <xf numFmtId="0" fontId="51" fillId="0" borderId="14" xfId="0" applyFont="1" applyBorder="1" applyAlignment="1" applyProtection="1">
      <alignment horizontal="left"/>
      <protection hidden="1"/>
    </xf>
    <xf numFmtId="0" fontId="51" fillId="0" borderId="4" xfId="0" applyFont="1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51" fillId="0" borderId="4" xfId="0" applyFont="1" applyBorder="1" applyProtection="1">
      <protection hidden="1"/>
    </xf>
    <xf numFmtId="0" fontId="50" fillId="0" borderId="0" xfId="0" applyFont="1" applyProtection="1">
      <protection hidden="1"/>
    </xf>
    <xf numFmtId="14" fontId="2" fillId="9" borderId="11" xfId="13" applyNumberFormat="1" applyFont="1" applyFill="1" applyBorder="1" applyAlignment="1">
      <alignment horizontal="left"/>
    </xf>
    <xf numFmtId="1" fontId="2" fillId="7" borderId="7" xfId="13" applyNumberFormat="1" applyFont="1" applyFill="1" applyBorder="1" applyAlignment="1" applyProtection="1">
      <alignment horizontal="left"/>
      <protection hidden="1"/>
    </xf>
    <xf numFmtId="1" fontId="2" fillId="0" borderId="0" xfId="13" applyNumberFormat="1" applyFont="1" applyAlignment="1">
      <alignment horizontal="right"/>
    </xf>
    <xf numFmtId="1" fontId="2" fillId="0" borderId="0" xfId="13" applyNumberFormat="1" applyFont="1" applyAlignment="1">
      <alignment horizontal="left"/>
    </xf>
    <xf numFmtId="1" fontId="2" fillId="7" borderId="2" xfId="13" applyNumberFormat="1" applyFont="1" applyFill="1" applyBorder="1" applyAlignment="1" applyProtection="1">
      <alignment horizontal="left" wrapText="1"/>
      <protection hidden="1"/>
    </xf>
    <xf numFmtId="1" fontId="2" fillId="0" borderId="0" xfId="13" applyNumberFormat="1" applyFont="1" applyAlignment="1" applyProtection="1">
      <alignment horizontal="left"/>
      <protection hidden="1"/>
    </xf>
    <xf numFmtId="1" fontId="2" fillId="8" borderId="1" xfId="13" applyNumberFormat="1" applyFont="1" applyFill="1" applyBorder="1" applyAlignment="1" applyProtection="1">
      <alignment horizontal="left"/>
      <protection hidden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6" fillId="49" borderId="11" xfId="28" applyFont="1" applyFill="1" applyBorder="1" applyAlignment="1">
      <alignment horizontal="center"/>
    </xf>
    <xf numFmtId="0" fontId="50" fillId="49" borderId="0" xfId="0" applyFont="1" applyFill="1" applyAlignment="1">
      <alignment horizontal="center"/>
    </xf>
    <xf numFmtId="0" fontId="53" fillId="0" borderId="0" xfId="0" applyFont="1" applyAlignment="1">
      <alignment horizontal="center" vertical="center"/>
    </xf>
  </cellXfs>
  <cellStyles count="36">
    <cellStyle name="Anteckning" xfId="12" builtinId="10"/>
    <cellStyle name="Bra" xfId="11" builtinId="26"/>
    <cellStyle name="Hyperlink" xfId="31" xr:uid="{00000000-0005-0000-0000-000000000000}"/>
    <cellStyle name="Hyperlänk 2" xfId="2" xr:uid="{00000000-0005-0000-0000-000001000000}"/>
    <cellStyle name="Hyperlänk 2 2" xfId="5" xr:uid="{7A9C107B-A0A0-4DDA-B1CC-4C25714F718B}"/>
    <cellStyle name="Hyperlänk 3" xfId="4" xr:uid="{00000000-0005-0000-0000-000002000000}"/>
    <cellStyle name="Normal" xfId="0" builtinId="0"/>
    <cellStyle name="Normal 10" xfId="29" xr:uid="{2289FF9B-179D-420A-B975-52523358B281}"/>
    <cellStyle name="Normal 11" xfId="30" xr:uid="{A394C245-C078-4FDB-8AE7-80AC5594A21A}"/>
    <cellStyle name="Normal 12" xfId="32" xr:uid="{C12B135D-0CAD-41FC-AB95-38CEA5961A2D}"/>
    <cellStyle name="Normal 13" xfId="33" xr:uid="{3C5C8BB4-D4DC-403B-A25C-646046F30339}"/>
    <cellStyle name="Normal 14" xfId="24" xr:uid="{DF4D5C44-70F2-4DAE-A649-FA0E80DC7823}"/>
    <cellStyle name="Normal 164" xfId="21" xr:uid="{C43EEE3F-4591-40A6-B305-740AED83EC12}"/>
    <cellStyle name="Normal 2" xfId="3" xr:uid="{00000000-0005-0000-0000-000004000000}"/>
    <cellStyle name="Normal 2 2" xfId="6" xr:uid="{CA490853-AD84-4703-A1C5-555B0E8AFAB4}"/>
    <cellStyle name="Normal 2 2 2" xfId="18" xr:uid="{BFF66C2C-F7E8-48A4-A907-2A53EB28D5EA}"/>
    <cellStyle name="Normal 2 3" xfId="8" xr:uid="{D8D038FE-9C76-4903-8F12-9DE6F9882777}"/>
    <cellStyle name="Normal 3" xfId="1" xr:uid="{00000000-0005-0000-0000-000005000000}"/>
    <cellStyle name="Normal 3 2" xfId="16" xr:uid="{13FA412D-AD50-4B83-9654-72C5636CFB54}"/>
    <cellStyle name="Normal 3 3" xfId="19" xr:uid="{6FEDCB31-75B4-4C7F-AE0D-C8A13FE2363E}"/>
    <cellStyle name="Normal 3 4" xfId="27" xr:uid="{E7974F06-097C-4374-9A76-A08EB66249F4}"/>
    <cellStyle name="Normal 3 5" xfId="15" xr:uid="{CE88DA34-2C47-4E11-99C6-7F82B322E643}"/>
    <cellStyle name="Normal 4" xfId="7" xr:uid="{92EB7C15-9AA7-4089-9ECA-B2EB067D4585}"/>
    <cellStyle name="Normal 4 2" xfId="14" xr:uid="{4DE1FD1A-701C-48CE-8591-1AB361589664}"/>
    <cellStyle name="Normal 5" xfId="17" xr:uid="{EB05127C-CAAF-4AC6-8C4E-EAF1C7872E3D}"/>
    <cellStyle name="Normal 6" xfId="20" xr:uid="{693E661B-6CEF-4ED5-9AB6-8D85A7F8AAF8}"/>
    <cellStyle name="Normal 6 2" xfId="25" xr:uid="{2F90A632-429D-4B56-963B-0100F5539E7F}"/>
    <cellStyle name="Normal 6 3" xfId="23" xr:uid="{F7F7325C-FA94-4663-8395-4F82C6363531}"/>
    <cellStyle name="Normal 7" xfId="22" xr:uid="{DAF426A5-5530-442F-8BBC-F4C44B5B6D84}"/>
    <cellStyle name="Normal 8" xfId="13" xr:uid="{85945F34-18F6-4437-9259-53CA16901F75}"/>
    <cellStyle name="Normal 9" xfId="28" xr:uid="{A322C111-E47F-43B7-A5C3-1FA721C1442A}"/>
    <cellStyle name="Normal_Bolags &amp; Fastförteckning" xfId="34" xr:uid="{12CE2051-09F1-4428-8AB8-A34A4ABFBDE5}"/>
    <cellStyle name="Procent 2" xfId="10" xr:uid="{DDE6BFC9-9F39-4B88-863C-977C726AD76E}"/>
    <cellStyle name="Procent 3" xfId="26" xr:uid="{17EA7E4B-CF99-465D-A415-5063E3665FE4}"/>
    <cellStyle name="Rad" xfId="35" xr:uid="{0DA47D75-C6AE-4137-96C7-11D813C6C826}"/>
    <cellStyle name="Tusental 2" xfId="9" xr:uid="{401C0797-DBD5-42E0-A569-27846CD6AA91}"/>
  </cellStyles>
  <dxfs count="20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  <fill>
        <patternFill patternType="solid">
          <fgColor indexed="64"/>
          <bgColor theme="6"/>
        </patternFill>
      </fill>
      <alignment horizontal="left" vertical="center" textRotation="0" wrapText="0" indent="0" justifyLastLine="0" shrinkToFit="0" readingOrder="0"/>
      <protection locked="0" hidden="0"/>
    </dxf>
    <dxf>
      <font>
        <color theme="0"/>
      </font>
      <fill>
        <patternFill>
          <bgColor rgb="FFBF1E2D"/>
        </patternFill>
      </fill>
    </dxf>
  </dxfs>
  <tableStyles count="2" defaultTableStyle="TableStyleMedium2" defaultPivotStyle="PivotStyleLight16">
    <tableStyle name="Invisible" pivot="0" table="0" count="0" xr9:uid="{995A3C76-DE76-4BE7-96F4-C24090092956}"/>
    <tableStyle name="Tabellformat 1" pivot="0" count="1" xr9:uid="{6B66E733-31F0-4B0F-A000-81E86A1C7574}">
      <tableStyleElement type="headerRow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1105648</xdr:colOff>
      <xdr:row>1</xdr:row>
      <xdr:rowOff>82178</xdr:rowOff>
    </xdr:from>
    <xdr:to>
      <xdr:col>9</xdr:col>
      <xdr:colOff>4209303</xdr:colOff>
      <xdr:row>6</xdr:row>
      <xdr:rowOff>18551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CB4F28B-1513-E5F9-D19B-254AD9F1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8119" y="530413"/>
          <a:ext cx="3103655" cy="90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727046-E2F5-4020-AD0A-E4CD77ACF50E}" name="Tabell2" displayName="Tabell2" ref="A20:M341" totalsRowShown="0" headerRowDxfId="18" dataDxfId="17" headerRowCellStyle="Normal 9" dataCellStyle="Normal 9">
  <autoFilter ref="A20:M341" xr:uid="{07727046-E2F5-4020-AD0A-E4CD77ACF50E}"/>
  <tableColumns count="13">
    <tableColumn id="1" xr3:uid="{AC28FCA2-2C94-418D-A7AB-D518944D4400}" name="Bolags-ID" dataDxfId="16" dataCellStyle="Normal 9"/>
    <tableColumn id="2" xr3:uid="{ABF37A1C-0AD9-4F4D-92E1-EE89AE3A7C74}" name="Bolagsnamn" dataDxfId="15" dataCellStyle="Normal 9"/>
    <tableColumn id="3" xr3:uid="{4B4D2E9A-7D97-4980-AF65-B070F58F77C3}" name="Org nr" dataDxfId="14" dataCellStyle="Normal 9"/>
    <tableColumn id="4" xr3:uid="{91B99B7C-F2D0-4BA2-AE67-1267E2B59DF8}" name="Referensnummer" dataDxfId="13" dataCellStyle="Normal 9"/>
    <tableColumn id="5" xr3:uid="{D4E441D0-C4E8-433B-A6F5-B773AD05464B}" name="Fastigheter" dataDxfId="12" dataCellStyle="Normal 9"/>
    <tableColumn id="6" xr3:uid="{9634FF72-0EFB-4711-A9A8-FC6FFB452C39}" name="Skanningsadress (Kommat betyder radbrytning)" dataDxfId="11"/>
    <tableColumn id="7" xr3:uid="{04448BC4-E21D-4C5D-AE13-FFEC58DB4CE3}" name="PEPPOL-ID" dataDxfId="10"/>
    <tableColumn id="8" xr3:uid="{FC9B96E7-3DDC-4E08-895A-5A3D8B75E2A8}" name="E-post för PDF-fakturor" dataDxfId="9"/>
    <tableColumn id="9" xr3:uid="{6A7763AE-F044-4EAF-97CE-F9227B8C08C5}" name="EDI ( VAN-operatör: Scancloud )" dataDxfId="8"/>
    <tableColumn id="10" xr3:uid="{44536198-2FAB-47C4-9FB4-9E38BBA74608}" name="Adress" dataDxfId="7" dataCellStyle="Normal 9"/>
    <tableColumn id="11" xr3:uid="{1EFA7411-3491-4B57-9C1B-DA08CB3B8502}" name="Ort" dataDxfId="6" dataCellStyle="Normal 9"/>
    <tableColumn id="12" xr3:uid="{0A9603E1-BC95-4CD4-B841-DE2C69EE39EB}" name="Postnummer" dataDxfId="5" dataCellStyle="Normal 9"/>
    <tableColumn id="14" xr3:uid="{01BD7A34-187B-4C31-81E2-E1AD7A015C70}" name="Fastigheter_1" dataDxfId="4" dataCellStyle="Normal 9">
      <calculatedColumnFormula>Tabell2[[#This Row],[Fastigheter]]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3A6785-C91B-4588-AFEE-0F050FA6D56B}" name="Tabell1" displayName="Tabell1" ref="A1:M319" totalsRowShown="0">
  <autoFilter ref="A1:M319" xr:uid="{8C3A6785-C91B-4588-AFEE-0F050FA6D56B}"/>
  <tableColumns count="13">
    <tableColumn id="1" xr3:uid="{F8074373-1CAC-492B-90B6-C5345C9E368A}" name="Bolags-ID"/>
    <tableColumn id="2" xr3:uid="{185AD4A2-5D90-4E02-B1D3-7D9FB9B5FCFB}" name="Bolagsnamn"/>
    <tableColumn id="3" xr3:uid="{89C2310E-EBF7-40F0-B9FB-89EC3BC7CC4A}" name="Org nr"/>
    <tableColumn id="4" xr3:uid="{432AEA01-232C-40A8-AA1D-5A35197FF3C9}" name="Referensnummer"/>
    <tableColumn id="5" xr3:uid="{9A7E67BB-746F-4266-BA8C-7200943335E3}" name="Fastigheter"/>
    <tableColumn id="6" xr3:uid="{F45A5017-976F-4491-B014-51425C47D1E9}" name="Skanningsadress (Kommat betyder radbrytning)"/>
    <tableColumn id="7" xr3:uid="{58EEE0FD-4B53-45D0-ADBD-81AE120F1CE3}" name="PEPPOL-ID"/>
    <tableColumn id="8" xr3:uid="{6CE3B354-4AFF-43EA-9273-46A693304046}" name="E-post för PDF-fakturor"/>
    <tableColumn id="9" xr3:uid="{99D51205-E0F7-4381-8220-4D6D80D89B28}" name="EDI ( VAN-operatör: Scancloud )"/>
    <tableColumn id="10" xr3:uid="{08616EFB-3F50-40C7-A76A-A2125663FAE3}" name="Adress"/>
    <tableColumn id="11" xr3:uid="{2158AA54-B54B-4D92-9EEA-DFCFA2DF744A}" name="Ort"/>
    <tableColumn id="12" xr3:uid="{984DE9FB-0BB5-4DE9-BF3D-7FEFC7D51346}" name="Postnummer" dataDxfId="3"/>
    <tableColumn id="13" xr3:uid="{9CB767C6-BCEE-45F5-8775-69C3AA96F4D5}" name="Fastigheter_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Neobo">
  <a:themeElements>
    <a:clrScheme name="Neobo">
      <a:dk1>
        <a:sysClr val="windowText" lastClr="000000"/>
      </a:dk1>
      <a:lt1>
        <a:srgbClr val="FFFFFF"/>
      </a:lt1>
      <a:dk2>
        <a:srgbClr val="FF9D9D"/>
      </a:dk2>
      <a:lt2>
        <a:srgbClr val="F6EBE0"/>
      </a:lt2>
      <a:accent1>
        <a:srgbClr val="E7A2FF"/>
      </a:accent1>
      <a:accent2>
        <a:srgbClr val="3B0F4F"/>
      </a:accent2>
      <a:accent3>
        <a:srgbClr val="004D66"/>
      </a:accent3>
      <a:accent4>
        <a:srgbClr val="FF6B6B"/>
      </a:accent4>
      <a:accent5>
        <a:srgbClr val="B8F2FF"/>
      </a:accent5>
      <a:accent6>
        <a:srgbClr val="C4F994"/>
      </a:accent6>
      <a:hlink>
        <a:srgbClr val="0091C2"/>
      </a:hlink>
      <a:folHlink>
        <a:srgbClr val="005437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PMA99686@pdf.scancloud.se" TargetMode="External"/><Relationship Id="rId2" Type="http://schemas.openxmlformats.org/officeDocument/2006/relationships/hyperlink" Target="mailto:PMA9907@pdf.scancloud.se" TargetMode="External"/><Relationship Id="rId1" Type="http://schemas.openxmlformats.org/officeDocument/2006/relationships/hyperlink" Target="mailto:PMA99640@pdf.scancloud.se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PMA99683@pdf.scancloud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CE90-CFFF-4179-9D88-03CAF5B021A7}">
  <sheetPr codeName="Blad1"/>
  <dimension ref="A1:T341"/>
  <sheetViews>
    <sheetView showGridLines="0" zoomScale="70" zoomScaleNormal="70" workbookViewId="0">
      <pane ySplit="20" topLeftCell="A21" activePane="bottomLeft" state="frozen"/>
      <selection pane="bottomLeft" activeCell="H31" sqref="H31"/>
    </sheetView>
  </sheetViews>
  <sheetFormatPr defaultColWidth="8" defaultRowHeight="14.5" x14ac:dyDescent="0.35"/>
  <cols>
    <col min="1" max="1" width="15.07421875" style="342" customWidth="1"/>
    <col min="2" max="2" width="39.23046875" style="342" bestFit="1" customWidth="1"/>
    <col min="3" max="3" width="23.3046875" style="347" bestFit="1" customWidth="1"/>
    <col min="4" max="4" width="19.69140625" style="342" bestFit="1" customWidth="1"/>
    <col min="5" max="5" width="27.53515625" style="342" bestFit="1" customWidth="1"/>
    <col min="6" max="6" width="48.69140625" style="349" customWidth="1"/>
    <col min="7" max="7" width="20" style="349" bestFit="1" customWidth="1"/>
    <col min="8" max="8" width="22.4609375" style="349" bestFit="1" customWidth="1"/>
    <col min="9" max="9" width="26.3046875" style="350" bestFit="1" customWidth="1"/>
    <col min="10" max="10" width="49.53515625" style="342" bestFit="1" customWidth="1"/>
    <col min="11" max="11" width="10" style="342" bestFit="1" customWidth="1"/>
    <col min="12" max="12" width="12.23046875" style="342" bestFit="1" customWidth="1"/>
    <col min="13" max="13" width="26.3046875" style="342" customWidth="1"/>
    <col min="14" max="14" width="11.23046875" style="342" customWidth="1"/>
    <col min="15" max="15" width="34.84375" style="342" customWidth="1"/>
    <col min="16" max="17" width="10.23046875" style="342" customWidth="1"/>
    <col min="18" max="18" width="29.3046875" style="342" customWidth="1"/>
    <col min="19" max="19" width="9.07421875" style="342" customWidth="1"/>
    <col min="20" max="20" width="6.84375" style="342" customWidth="1"/>
    <col min="21" max="16384" width="8" style="342"/>
  </cols>
  <sheetData>
    <row r="1" spans="1:20" s="334" customFormat="1" ht="20" x14ac:dyDescent="0.5">
      <c r="A1" s="379" t="s">
        <v>0</v>
      </c>
      <c r="B1" s="380"/>
      <c r="C1" s="359" t="s">
        <v>1</v>
      </c>
      <c r="D1" s="358"/>
      <c r="E1" s="427" t="s">
        <v>2</v>
      </c>
      <c r="F1" s="427"/>
      <c r="G1" s="361"/>
      <c r="H1" s="362"/>
      <c r="I1" s="418" t="s">
        <v>3</v>
      </c>
      <c r="O1" s="334" t="s">
        <v>4</v>
      </c>
      <c r="P1" s="334" t="s">
        <v>5</v>
      </c>
      <c r="Q1" s="334" t="s">
        <v>6</v>
      </c>
      <c r="R1" s="334" t="s">
        <v>5</v>
      </c>
      <c r="S1" s="334" t="s">
        <v>7</v>
      </c>
      <c r="T1" s="334" t="s">
        <v>8</v>
      </c>
    </row>
    <row r="2" spans="1:20" s="334" customFormat="1" ht="18.5" x14ac:dyDescent="0.4">
      <c r="A2" s="374" t="s">
        <v>9</v>
      </c>
      <c r="B2" s="373" t="s">
        <v>10</v>
      </c>
      <c r="C2" s="360" t="s">
        <v>11</v>
      </c>
      <c r="E2" s="355" t="s">
        <v>12</v>
      </c>
      <c r="F2" s="367" t="str" cm="1">
        <f t="array" ref="F2">IFERROR(IF(AND(F6&lt;&gt;"",F7&lt;&gt;""),_xlfn._xlws.FILTER(Tabell2[Bolagsnamn],(Tabell2[Fastigheter]=F6)*(Tabell2[Ort]=F7)),""),"")</f>
        <v>Neobo Katrineholm AB</v>
      </c>
      <c r="G2" s="335"/>
      <c r="O2" s="334" t="str" cm="1">
        <f t="array" ref="O2:O136">_xlfn.UNIQUE(Tabell2[Bolagsnamn])</f>
        <v>Neobo Fastigheter AB</v>
      </c>
      <c r="P2" s="334" t="str" cm="1">
        <f t="array" ref="P2">_xlfn._xlws.FILTER(Tabell2[Fastigheter_1],(Tabell2[Bolagsnamn]=B2),Tabell2[Fastigheter_1])</f>
        <v>Innerstaden 1:38</v>
      </c>
      <c r="Q2" s="334" t="str" cm="1">
        <f t="array" ref="Q2:Q135">_xlfn.UNIQUE(Tabell2[Org nr])</f>
        <v>556580-2526</v>
      </c>
      <c r="R2" s="334" t="str" cm="1">
        <f t="array" ref="R2:R255">_xlfn._xlws.SORT(_xlfn.UNIQUE(Tabell2[Fastigheter]))</f>
        <v>Abborren 10</v>
      </c>
      <c r="S2" s="334" t="str" cm="1">
        <f t="array" ref="S2">_xlfn._xlws.SORT(_xlfn._xlws.FILTER(Tabell2[Ort],(Tabell2[Fastigheter]=F6)))</f>
        <v>Katrineholm</v>
      </c>
      <c r="T2" s="334" t="str" cm="1">
        <f t="array" ref="T2">_xlfn._xlws.SORT(_xlfn._xlws.FILTER(Tabell2[Ort],(Tabell2[Fastigheter]=F6)))</f>
        <v>Katrineholm</v>
      </c>
    </row>
    <row r="3" spans="1:20" s="334" customFormat="1" ht="18.5" x14ac:dyDescent="0.4">
      <c r="A3" s="375" t="s">
        <v>13</v>
      </c>
      <c r="B3" s="364" t="s">
        <v>14</v>
      </c>
      <c r="C3" s="360" t="s">
        <v>15</v>
      </c>
      <c r="D3" s="337"/>
      <c r="E3" s="354" t="s">
        <v>16</v>
      </c>
      <c r="F3" s="368" t="str">
        <f>IFERROR(_xlfn.XLOOKUP(F2,Tabell2[Bolagsnamn],Tabell2[Org nr],""),"")</f>
        <v>559337-1718</v>
      </c>
      <c r="O3" s="334" t="str">
        <v>Neobo Nyköping 2 AB</v>
      </c>
      <c r="Q3" s="334" t="str">
        <v xml:space="preserve">556707-9362 </v>
      </c>
      <c r="R3" s="334" t="str">
        <v>Ador 10</v>
      </c>
    </row>
    <row r="4" spans="1:20" s="334" customFormat="1" ht="18.5" x14ac:dyDescent="0.4">
      <c r="A4" s="376" t="s">
        <v>16</v>
      </c>
      <c r="B4" s="372" t="str">
        <f>IFERROR(_xlfn.XLOOKUP(B2,Tabell2[Bolagsnamn],Tabell2[Org nr]),"")</f>
        <v>559113-0405</v>
      </c>
      <c r="E4" s="354"/>
      <c r="F4" s="369"/>
      <c r="O4" s="334" t="str">
        <v>Neobo Falun Timrå Holding AB</v>
      </c>
      <c r="Q4" s="334" t="str">
        <v>559018-1219</v>
      </c>
      <c r="R4" s="334" t="str">
        <v>Ador 11</v>
      </c>
    </row>
    <row r="5" spans="1:20" s="334" customFormat="1" ht="18.5" x14ac:dyDescent="0.45">
      <c r="A5" s="356"/>
      <c r="B5" s="365"/>
      <c r="E5" s="354"/>
      <c r="F5" s="369"/>
      <c r="G5" s="360" t="s">
        <v>1</v>
      </c>
      <c r="O5" s="334" t="str">
        <v>Neobo Falun Timrå AB</v>
      </c>
      <c r="Q5" s="334" t="str">
        <v>556684-8999</v>
      </c>
      <c r="R5" s="334" t="str">
        <v>Ador 9</v>
      </c>
    </row>
    <row r="6" spans="1:20" s="334" customFormat="1" ht="18.5" x14ac:dyDescent="0.4">
      <c r="A6" s="363"/>
      <c r="B6" s="381" t="s">
        <v>17</v>
      </c>
      <c r="E6" s="354" t="s">
        <v>13</v>
      </c>
      <c r="F6" s="370" t="s">
        <v>18</v>
      </c>
      <c r="G6" s="360" t="s">
        <v>19</v>
      </c>
      <c r="O6" s="334" t="str">
        <v>Neobo Continental Apartments AB</v>
      </c>
      <c r="Q6" s="334" t="str">
        <v>559062-6122</v>
      </c>
      <c r="R6" s="334" t="str">
        <v>Aesculapius 3</v>
      </c>
    </row>
    <row r="7" spans="1:20" s="334" customFormat="1" ht="16" x14ac:dyDescent="0.4">
      <c r="A7" s="339" t="s">
        <v>20</v>
      </c>
      <c r="B7" s="419" t="str">
        <f>IF(B2="","",B2)</f>
        <v>Neobo Köping Innerstaden 1:38 AB</v>
      </c>
      <c r="E7" s="354" t="s">
        <v>21</v>
      </c>
      <c r="F7" s="371" t="s">
        <v>22</v>
      </c>
      <c r="G7" s="360" t="s">
        <v>23</v>
      </c>
      <c r="O7" s="334" t="str">
        <v>Neobo Stenfastigheter i Karlskoga AB</v>
      </c>
      <c r="Q7" s="334" t="str">
        <v>556798-6269</v>
      </c>
      <c r="R7" s="334" t="str">
        <v>Agne 14</v>
      </c>
    </row>
    <row r="8" spans="1:20" s="334" customFormat="1" x14ac:dyDescent="0.35">
      <c r="A8" s="339"/>
      <c r="B8" s="419" t="str">
        <f>IFERROR(_xlfn.TEXTBEFORE(_xlfn.XLOOKUP(B2,Tabell2[Bolagsnamn],Tabell2[Skanningsadress (Kommat betyder radbrytning)],""),","),"")</f>
        <v>FE927-PMA9988 Scancloud</v>
      </c>
      <c r="E8" s="420" t="s">
        <v>24</v>
      </c>
      <c r="F8" s="369" t="str" cm="1">
        <f t="array" ref="F8">IFERROR(_xlfn._xlws.FILTER(Tabell2[Adress],(Tabell2[Fastigheter]=F6)*(Tabell2[Ort]=F7)),"")</f>
        <v>Tegnérvägen 33B</v>
      </c>
      <c r="O8" s="334" t="str">
        <v>Neobo Violia Fastighet i Karlskoga AB</v>
      </c>
      <c r="Q8" s="334" t="str">
        <v>556786-2486</v>
      </c>
      <c r="R8" s="334" t="str">
        <v>Agne 16</v>
      </c>
    </row>
    <row r="9" spans="1:20" s="334" customFormat="1" x14ac:dyDescent="0.35">
      <c r="A9" s="339"/>
      <c r="B9" s="419" t="s">
        <v>25</v>
      </c>
      <c r="C9" s="338"/>
      <c r="E9" s="421"/>
      <c r="F9" s="340"/>
      <c r="G9" s="421"/>
      <c r="O9" s="334" t="str">
        <v>Neobo Timrå 3 AB</v>
      </c>
      <c r="Q9" s="334" t="str">
        <v>556730-3374</v>
      </c>
      <c r="R9" s="334" t="str">
        <v>Ale 5</v>
      </c>
    </row>
    <row r="10" spans="1:20" x14ac:dyDescent="0.35">
      <c r="A10" s="339"/>
      <c r="B10" s="419"/>
      <c r="C10" s="338"/>
      <c r="D10" s="421"/>
      <c r="E10" s="421"/>
      <c r="F10" s="340"/>
      <c r="G10" s="341"/>
      <c r="H10" s="334"/>
      <c r="I10" s="334"/>
      <c r="J10" s="334"/>
      <c r="K10" s="334"/>
      <c r="L10" s="334"/>
      <c r="M10" s="334"/>
      <c r="N10" s="334"/>
      <c r="O10" s="342" t="str">
        <v>Neobo Sala AB</v>
      </c>
      <c r="Q10" s="342" t="str">
        <v>556975-6504</v>
      </c>
      <c r="R10" s="342" t="str">
        <v>Anna 1</v>
      </c>
    </row>
    <row r="11" spans="1:20" s="343" customFormat="1" ht="22.5" customHeight="1" x14ac:dyDescent="0.45">
      <c r="A11" s="336" t="s">
        <v>26</v>
      </c>
      <c r="B11" s="422" cm="1">
        <f t="array" ref="B11">IFERROR(_xlfn._xlws.FILTER(Tabell2[Referensnummer],(Tabell2[Bolagsnamn]=B2)*(Tabell2[Fastigheter_1]=B3)),"")</f>
        <v>58801</v>
      </c>
      <c r="C11" s="356"/>
      <c r="D11" s="357"/>
      <c r="E11" s="421"/>
      <c r="F11" s="340"/>
      <c r="G11" s="341"/>
      <c r="H11" s="334"/>
      <c r="I11" s="334"/>
      <c r="J11" s="334"/>
      <c r="K11" s="334"/>
      <c r="L11" s="334"/>
      <c r="M11" s="342"/>
      <c r="N11" s="342"/>
      <c r="O11" s="342" t="str">
        <v>Neobo Strängnäs AB</v>
      </c>
      <c r="P11" s="344"/>
      <c r="Q11" s="345" t="str">
        <v>556975-6520</v>
      </c>
      <c r="R11" s="345" t="str">
        <v>Apollo 1</v>
      </c>
      <c r="S11" s="344"/>
      <c r="T11" s="344"/>
    </row>
    <row r="12" spans="1:20" x14ac:dyDescent="0.35">
      <c r="A12" s="338"/>
      <c r="B12" s="423"/>
      <c r="C12" s="338"/>
      <c r="D12" s="421"/>
      <c r="E12" s="421"/>
      <c r="F12" s="340"/>
      <c r="G12" s="340"/>
      <c r="H12" s="334"/>
      <c r="I12" s="334"/>
      <c r="J12" s="334"/>
      <c r="K12" s="334"/>
      <c r="L12" s="334"/>
      <c r="M12" s="343"/>
      <c r="N12" s="343"/>
      <c r="O12" s="342" t="str">
        <v>Neobo Järna AB</v>
      </c>
      <c r="Q12" s="342" t="str">
        <v>556976-6925</v>
      </c>
      <c r="R12" s="342" t="str">
        <v>Aspen 7</v>
      </c>
    </row>
    <row r="13" spans="1:20" ht="15" x14ac:dyDescent="0.4">
      <c r="A13" s="346" t="s">
        <v>27</v>
      </c>
      <c r="B13" s="424" t="str">
        <f>IF(B2="","",_xlfn.XLOOKUP(B2,Tabell2[Bolagsnamn],Tabell2[PEPPOL-ID],""))</f>
        <v>0007:5591130405</v>
      </c>
      <c r="F13"/>
      <c r="G13" s="348"/>
      <c r="H13" s="425"/>
      <c r="I13" s="426"/>
      <c r="O13" s="342" t="str">
        <v>Neobo Stenstan AB</v>
      </c>
      <c r="Q13" s="342" t="str">
        <v>556981-7892</v>
      </c>
      <c r="R13" s="342" t="str">
        <v>Bacchus 12</v>
      </c>
    </row>
    <row r="14" spans="1:20" ht="15" x14ac:dyDescent="0.4">
      <c r="A14" s="346" t="s">
        <v>28</v>
      </c>
      <c r="B14" s="366">
        <f>IF(B2="","",_xlfn.XLOOKUP(B2,Tabell2[Bolagsnamn],Tabell2[EDI ( VAN-operatör: Scancloud )],""))</f>
        <v>5591130405</v>
      </c>
      <c r="F14"/>
      <c r="G14" s="348"/>
      <c r="H14" s="425"/>
      <c r="I14" s="426"/>
      <c r="O14" s="342" t="str">
        <v>Neobo Skövde Holding AB</v>
      </c>
      <c r="Q14" s="342" t="str">
        <v>559036-3676</v>
      </c>
      <c r="R14" s="342" t="str">
        <v>Bacchus 4</v>
      </c>
    </row>
    <row r="15" spans="1:20" ht="15" x14ac:dyDescent="0.4">
      <c r="A15" s="346" t="s">
        <v>29</v>
      </c>
      <c r="B15" s="366" t="str">
        <f>IF(B2="","",_xlfn.XLOOKUP(B2,Tabell2[Bolagsnamn],Tabell2[E-post för PDF-fakturor],""))</f>
        <v>PMA9988@pdf.scancloud.se</v>
      </c>
      <c r="F15"/>
      <c r="G15" s="348"/>
      <c r="H15" s="425"/>
      <c r="I15" s="426"/>
      <c r="O15" s="342" t="str">
        <v>Neobo Sundsvall AB</v>
      </c>
      <c r="Q15" s="342" t="str">
        <v>559127-1431</v>
      </c>
      <c r="R15" s="342" t="str">
        <v>Backus 13</v>
      </c>
    </row>
    <row r="16" spans="1:20" ht="15" x14ac:dyDescent="0.4">
      <c r="A16" s="338"/>
      <c r="F16"/>
      <c r="G16" s="348"/>
      <c r="H16" s="425"/>
      <c r="I16" s="426"/>
      <c r="O16" s="342" t="str">
        <v>Neobo Umeå 2 AB</v>
      </c>
      <c r="Q16" s="342" t="str">
        <v>559074-2630</v>
      </c>
      <c r="R16" s="342" t="str">
        <v>Backus 19</v>
      </c>
    </row>
    <row r="17" spans="1:18" ht="15" x14ac:dyDescent="0.4">
      <c r="A17" s="338"/>
      <c r="F17"/>
      <c r="G17" s="348"/>
      <c r="H17" s="425"/>
      <c r="I17" s="426"/>
      <c r="O17" s="342" t="str">
        <v>Neobo Umeå 3 AB</v>
      </c>
      <c r="Q17" s="342" t="str">
        <v>559118-8395</v>
      </c>
      <c r="R17" s="342" t="str">
        <v>Bagaren 1</v>
      </c>
    </row>
    <row r="18" spans="1:18" ht="15" x14ac:dyDescent="0.4">
      <c r="F18"/>
      <c r="G18" s="348"/>
      <c r="H18" s="425"/>
      <c r="I18" s="426"/>
      <c r="O18" s="342" t="str">
        <v>Neobo Sollentuna Sjöstjärnan 2 AB</v>
      </c>
      <c r="Q18" s="342" t="str">
        <v>559185-5720</v>
      </c>
      <c r="R18" s="342" t="str">
        <v>Balder 12 &amp; 24</v>
      </c>
    </row>
    <row r="19" spans="1:18" ht="15" x14ac:dyDescent="0.4">
      <c r="A19" s="338"/>
      <c r="B19" s="351"/>
      <c r="F19"/>
      <c r="G19" s="348"/>
      <c r="H19" s="425"/>
      <c r="I19" s="426"/>
      <c r="O19" s="342" t="str">
        <v>Neobo Sundsvall Granlodrakar AB</v>
      </c>
      <c r="Q19" s="342" t="str">
        <v>559200-5580</v>
      </c>
      <c r="R19" s="342" t="str">
        <v>Balder 27</v>
      </c>
    </row>
    <row r="20" spans="1:18" x14ac:dyDescent="0.35">
      <c r="A20" s="377" t="s">
        <v>30</v>
      </c>
      <c r="B20" s="377" t="s">
        <v>31</v>
      </c>
      <c r="C20" s="377" t="s">
        <v>32</v>
      </c>
      <c r="D20" s="378" t="s">
        <v>33</v>
      </c>
      <c r="E20" s="377" t="s">
        <v>34</v>
      </c>
      <c r="F20" s="377" t="s">
        <v>35</v>
      </c>
      <c r="G20" s="377" t="s">
        <v>36</v>
      </c>
      <c r="H20" s="377" t="s">
        <v>37</v>
      </c>
      <c r="I20" s="378" t="s">
        <v>38</v>
      </c>
      <c r="J20" s="377" t="s">
        <v>8</v>
      </c>
      <c r="K20" s="377" t="s">
        <v>7</v>
      </c>
      <c r="L20" s="377" t="s">
        <v>39</v>
      </c>
      <c r="M20" s="377" t="s">
        <v>40</v>
      </c>
      <c r="O20" s="342" t="str">
        <v>Neobo Fenja Agne AB</v>
      </c>
      <c r="Q20" s="342" t="str">
        <v>556551-6522</v>
      </c>
      <c r="R20" s="342" t="str">
        <v>Balder Västra 1</v>
      </c>
    </row>
    <row r="21" spans="1:18" ht="15" x14ac:dyDescent="0.4">
      <c r="A21" s="342" t="s">
        <v>41</v>
      </c>
      <c r="B21" s="342" t="s">
        <v>42</v>
      </c>
      <c r="C21" s="342" t="s">
        <v>43</v>
      </c>
      <c r="D21" s="347">
        <v>50000</v>
      </c>
      <c r="E21" s="352"/>
      <c r="F21" s="425" t="s">
        <v>44</v>
      </c>
      <c r="G21" s="425" t="s">
        <v>45</v>
      </c>
      <c r="H21" s="382" t="s">
        <v>46</v>
      </c>
      <c r="I21" s="426">
        <v>5565802526</v>
      </c>
      <c r="L21" s="342" t="s">
        <v>47</v>
      </c>
      <c r="M21" s="342" t="s">
        <v>48</v>
      </c>
      <c r="O21" s="342" t="str">
        <v>Neobo Köping Saga &amp; Ale AB</v>
      </c>
      <c r="Q21" s="342" t="str">
        <v>559059-5426</v>
      </c>
      <c r="R21" s="342" t="str">
        <v>Bergmästaren 20</v>
      </c>
    </row>
    <row r="22" spans="1:18" ht="15" x14ac:dyDescent="0.4">
      <c r="A22" s="342" t="s">
        <v>41</v>
      </c>
      <c r="B22" s="342" t="s">
        <v>42</v>
      </c>
      <c r="C22" s="342" t="s">
        <v>43</v>
      </c>
      <c r="D22" s="347">
        <v>50001</v>
      </c>
      <c r="E22" s="352"/>
      <c r="F22" s="425" t="s">
        <v>44</v>
      </c>
      <c r="G22" s="425" t="s">
        <v>45</v>
      </c>
      <c r="H22" s="382" t="s">
        <v>46</v>
      </c>
      <c r="I22" s="426">
        <v>5565802526</v>
      </c>
      <c r="L22" s="342" t="s">
        <v>47</v>
      </c>
      <c r="M22" s="342" t="s">
        <v>49</v>
      </c>
      <c r="O22" s="342" t="str">
        <v>Neobo Köping Stadskanten AB</v>
      </c>
      <c r="Q22" s="342" t="str">
        <v>559157-4362</v>
      </c>
      <c r="R22" s="342" t="str">
        <v>Bergsåker 2:23</v>
      </c>
    </row>
    <row r="23" spans="1:18" ht="15" x14ac:dyDescent="0.4">
      <c r="A23" s="342" t="s">
        <v>41</v>
      </c>
      <c r="B23" s="342" t="s">
        <v>42</v>
      </c>
      <c r="C23" s="342" t="s">
        <v>43</v>
      </c>
      <c r="D23" s="347">
        <v>50002</v>
      </c>
      <c r="E23" s="383"/>
      <c r="F23" s="425" t="s">
        <v>44</v>
      </c>
      <c r="G23" s="425" t="s">
        <v>45</v>
      </c>
      <c r="H23" s="382" t="s">
        <v>46</v>
      </c>
      <c r="I23" s="426">
        <v>5565802526</v>
      </c>
      <c r="L23" s="342" t="s">
        <v>47</v>
      </c>
      <c r="M23" s="342" t="s">
        <v>50</v>
      </c>
      <c r="O23" s="342" t="str">
        <v>Neobo Köping Innerstaden 1:38 AB</v>
      </c>
      <c r="Q23" s="342" t="str">
        <v>559113-0405</v>
      </c>
      <c r="R23" s="342" t="str">
        <v>Bergsåker 2:26</v>
      </c>
    </row>
    <row r="24" spans="1:18" ht="15" x14ac:dyDescent="0.4">
      <c r="A24" s="342" t="s">
        <v>41</v>
      </c>
      <c r="B24" s="342" t="s">
        <v>42</v>
      </c>
      <c r="C24" s="342" t="s">
        <v>43</v>
      </c>
      <c r="D24" s="347">
        <v>50005</v>
      </c>
      <c r="E24" s="352"/>
      <c r="F24" s="425" t="s">
        <v>44</v>
      </c>
      <c r="G24" s="425" t="s">
        <v>45</v>
      </c>
      <c r="H24" s="382" t="s">
        <v>46</v>
      </c>
      <c r="I24" s="426">
        <v>5565802526</v>
      </c>
      <c r="L24" s="342" t="s">
        <v>47</v>
      </c>
      <c r="M24" s="342" t="s">
        <v>51</v>
      </c>
      <c r="O24" s="342" t="str">
        <v>Neobo Isaksdal AB</v>
      </c>
      <c r="Q24" s="342" t="str">
        <v>556897-8257</v>
      </c>
      <c r="R24" s="342" t="str">
        <v>Bergsåker 2:29</v>
      </c>
    </row>
    <row r="25" spans="1:18" ht="15" x14ac:dyDescent="0.4">
      <c r="A25" s="342" t="s">
        <v>41</v>
      </c>
      <c r="B25" s="342" t="s">
        <v>42</v>
      </c>
      <c r="C25" s="342" t="s">
        <v>43</v>
      </c>
      <c r="D25" s="347">
        <v>50006</v>
      </c>
      <c r="E25" s="352"/>
      <c r="F25" s="425" t="s">
        <v>44</v>
      </c>
      <c r="G25" s="425" t="s">
        <v>45</v>
      </c>
      <c r="H25" s="382" t="s">
        <v>46</v>
      </c>
      <c r="I25" s="426">
        <v>5565802526</v>
      </c>
      <c r="L25" s="342" t="s">
        <v>47</v>
      </c>
      <c r="M25" s="342" t="s">
        <v>52</v>
      </c>
      <c r="O25" s="342" t="str">
        <v>Neobo Nynäshamn AB</v>
      </c>
      <c r="Q25" s="342" t="str">
        <v>556919-3773</v>
      </c>
      <c r="R25" s="342" t="str">
        <v>Björken 6</v>
      </c>
    </row>
    <row r="26" spans="1:18" ht="15" x14ac:dyDescent="0.4">
      <c r="A26" s="342" t="s">
        <v>41</v>
      </c>
      <c r="B26" s="342" t="s">
        <v>42</v>
      </c>
      <c r="C26" s="342" t="s">
        <v>43</v>
      </c>
      <c r="D26" s="347">
        <v>50007</v>
      </c>
      <c r="E26" s="352"/>
      <c r="F26" s="425" t="s">
        <v>44</v>
      </c>
      <c r="G26" s="425" t="s">
        <v>45</v>
      </c>
      <c r="H26" s="382" t="s">
        <v>46</v>
      </c>
      <c r="I26" s="426">
        <v>5565802526</v>
      </c>
      <c r="L26" s="342" t="s">
        <v>47</v>
      </c>
      <c r="M26" s="342" t="s">
        <v>53</v>
      </c>
      <c r="O26" s="342" t="str">
        <v>Neobo Parken AB</v>
      </c>
      <c r="Q26" s="342" t="str">
        <v>559227-6314</v>
      </c>
      <c r="R26" s="342" t="str">
        <v>Bladet 2</v>
      </c>
    </row>
    <row r="27" spans="1:18" ht="15" x14ac:dyDescent="0.4">
      <c r="A27" s="342" t="s">
        <v>41</v>
      </c>
      <c r="B27" s="342" t="s">
        <v>42</v>
      </c>
      <c r="C27" s="342" t="s">
        <v>43</v>
      </c>
      <c r="D27" s="347">
        <v>50008</v>
      </c>
      <c r="E27" s="352"/>
      <c r="F27" s="425" t="s">
        <v>44</v>
      </c>
      <c r="G27" s="425" t="s">
        <v>45</v>
      </c>
      <c r="H27" s="382" t="s">
        <v>46</v>
      </c>
      <c r="I27" s="426">
        <v>5565802526</v>
      </c>
      <c r="L27" s="342" t="s">
        <v>47</v>
      </c>
      <c r="M27" s="342" t="s">
        <v>54</v>
      </c>
      <c r="O27" s="342" t="str">
        <v>Neobo Knivsta Gredelby AB</v>
      </c>
      <c r="Q27" s="342" t="str">
        <v>559218-2215</v>
      </c>
      <c r="R27" s="342" t="str">
        <v>Blåhaken 2</v>
      </c>
    </row>
    <row r="28" spans="1:18" ht="15" x14ac:dyDescent="0.4">
      <c r="A28" s="342" t="s">
        <v>41</v>
      </c>
      <c r="B28" s="342" t="s">
        <v>42</v>
      </c>
      <c r="C28" s="342" t="s">
        <v>43</v>
      </c>
      <c r="D28" s="347">
        <v>50009</v>
      </c>
      <c r="E28" s="352"/>
      <c r="F28" s="425" t="s">
        <v>44</v>
      </c>
      <c r="G28" s="425" t="s">
        <v>45</v>
      </c>
      <c r="H28" s="382" t="s">
        <v>46</v>
      </c>
      <c r="I28" s="426">
        <v>5565802526</v>
      </c>
      <c r="L28" s="342" t="s">
        <v>47</v>
      </c>
      <c r="M28" s="342" t="s">
        <v>55</v>
      </c>
      <c r="O28" s="342" t="str">
        <v>Neobo Mitt Holding AB</v>
      </c>
      <c r="Q28" s="342" t="str">
        <v>559222-2995</v>
      </c>
      <c r="R28" s="342" t="str">
        <v>Borgmästaren 11</v>
      </c>
    </row>
    <row r="29" spans="1:18" ht="15" x14ac:dyDescent="0.4">
      <c r="A29" s="342" t="s">
        <v>41</v>
      </c>
      <c r="B29" s="342" t="s">
        <v>42</v>
      </c>
      <c r="C29" s="342" t="s">
        <v>43</v>
      </c>
      <c r="D29" s="347">
        <v>50010</v>
      </c>
      <c r="E29" s="352"/>
      <c r="F29" s="425" t="s">
        <v>44</v>
      </c>
      <c r="G29" s="425" t="s">
        <v>45</v>
      </c>
      <c r="H29" s="382" t="s">
        <v>46</v>
      </c>
      <c r="I29" s="426">
        <v>5565802526</v>
      </c>
      <c r="L29" s="342" t="s">
        <v>47</v>
      </c>
      <c r="M29" s="342" t="s">
        <v>56</v>
      </c>
      <c r="O29" s="342" t="str">
        <v>Neobo Tranås AB</v>
      </c>
      <c r="Q29" s="342" t="str">
        <v>556707-6616</v>
      </c>
      <c r="R29" s="342" t="str">
        <v>Bronsspännet 3</v>
      </c>
    </row>
    <row r="30" spans="1:18" ht="15" x14ac:dyDescent="0.4">
      <c r="A30" s="342" t="s">
        <v>41</v>
      </c>
      <c r="B30" s="342" t="s">
        <v>42</v>
      </c>
      <c r="C30" s="342" t="s">
        <v>43</v>
      </c>
      <c r="D30" s="347">
        <v>50017</v>
      </c>
      <c r="E30" s="352"/>
      <c r="F30" s="425" t="s">
        <v>44</v>
      </c>
      <c r="G30" s="425" t="s">
        <v>45</v>
      </c>
      <c r="H30" s="382" t="s">
        <v>46</v>
      </c>
      <c r="I30" s="426">
        <v>5565802526</v>
      </c>
      <c r="M30" s="342" t="s">
        <v>57</v>
      </c>
      <c r="O30" s="342" t="str">
        <v>Neobo Tranås Västermalm AB</v>
      </c>
      <c r="Q30" s="342" t="str">
        <v>556649-4273</v>
      </c>
      <c r="R30" s="342" t="str">
        <v>Bronsspännet 4 &amp; 5</v>
      </c>
    </row>
    <row r="31" spans="1:18" ht="15" x14ac:dyDescent="0.4">
      <c r="A31" s="342" t="s">
        <v>58</v>
      </c>
      <c r="B31" s="342" t="s">
        <v>59</v>
      </c>
      <c r="C31" s="342" t="s">
        <v>60</v>
      </c>
      <c r="D31" s="347">
        <v>50601</v>
      </c>
      <c r="E31" s="342" t="s">
        <v>61</v>
      </c>
      <c r="F31" s="425" t="s">
        <v>62</v>
      </c>
      <c r="G31" s="425" t="s">
        <v>63</v>
      </c>
      <c r="H31" s="382" t="s">
        <v>64</v>
      </c>
      <c r="I31" s="426">
        <v>5567079362</v>
      </c>
      <c r="J31" s="342" t="s">
        <v>65</v>
      </c>
      <c r="K31" s="342" t="s">
        <v>66</v>
      </c>
      <c r="L31" s="342" t="s">
        <v>67</v>
      </c>
      <c r="M31" s="342" t="str">
        <f>Tabell2[[#This Row],[Fastigheter]]</f>
        <v>Svetsaren 8</v>
      </c>
      <c r="O31" s="342" t="str">
        <v>Neobo Karlstad KB</v>
      </c>
      <c r="Q31" s="342" t="str">
        <v>969664-8386</v>
      </c>
      <c r="R31" s="342" t="str">
        <v>Bryggaren 19</v>
      </c>
    </row>
    <row r="32" spans="1:18" ht="15" x14ac:dyDescent="0.4">
      <c r="A32" s="342" t="s">
        <v>68</v>
      </c>
      <c r="B32" s="342" t="s">
        <v>69</v>
      </c>
      <c r="C32" s="342" t="s">
        <v>70</v>
      </c>
      <c r="D32" s="347">
        <v>50700</v>
      </c>
      <c r="E32" s="353"/>
      <c r="F32" s="425" t="s">
        <v>71</v>
      </c>
      <c r="G32" s="425" t="s">
        <v>72</v>
      </c>
      <c r="H32" s="382" t="s">
        <v>73</v>
      </c>
      <c r="I32" s="426">
        <v>5590181219</v>
      </c>
      <c r="M32" s="342" t="str">
        <f>"Ej fast"&amp;" "&amp;Tabell2[[#This Row],[Bolagsnamn]]</f>
        <v>Ej fast Neobo Falun Timrå Holding AB</v>
      </c>
      <c r="O32" s="342" t="str">
        <v>Neobo Motala AB</v>
      </c>
      <c r="Q32" s="342" t="str">
        <v>556680-9363</v>
      </c>
      <c r="R32" s="342" t="str">
        <v>Brågarp 6:695</v>
      </c>
    </row>
    <row r="33" spans="1:18" ht="15" x14ac:dyDescent="0.4">
      <c r="A33" s="342" t="s">
        <v>74</v>
      </c>
      <c r="B33" s="342" t="s">
        <v>75</v>
      </c>
      <c r="C33" s="342" t="s">
        <v>76</v>
      </c>
      <c r="D33" s="347">
        <v>50800</v>
      </c>
      <c r="E33" s="353"/>
      <c r="F33" s="425" t="s">
        <v>77</v>
      </c>
      <c r="G33" s="425" t="s">
        <v>78</v>
      </c>
      <c r="H33" s="382" t="s">
        <v>79</v>
      </c>
      <c r="I33" s="426">
        <v>5566848999</v>
      </c>
      <c r="M33" s="342" t="str">
        <f>"Ej fast"&amp;" "&amp;Tabell2[[#This Row],[Bolagsnamn]]</f>
        <v>Ej fast Neobo Falun Timrå AB</v>
      </c>
      <c r="O33" s="342" t="str">
        <v>Neobo Luleå AB</v>
      </c>
      <c r="Q33" s="342" t="str">
        <v>559273-6341</v>
      </c>
      <c r="R33" s="342" t="str">
        <v>Centrum 13:2</v>
      </c>
    </row>
    <row r="34" spans="1:18" ht="15" x14ac:dyDescent="0.4">
      <c r="A34" s="342" t="s">
        <v>80</v>
      </c>
      <c r="B34" s="342" t="s">
        <v>81</v>
      </c>
      <c r="C34" s="342" t="s">
        <v>82</v>
      </c>
      <c r="D34" s="347">
        <v>50904</v>
      </c>
      <c r="E34" s="342" t="s">
        <v>83</v>
      </c>
      <c r="F34" s="425" t="s">
        <v>84</v>
      </c>
      <c r="G34" s="425" t="s">
        <v>85</v>
      </c>
      <c r="H34" s="382" t="s">
        <v>86</v>
      </c>
      <c r="I34" s="426">
        <v>5590626122</v>
      </c>
      <c r="M34" s="342" t="str">
        <f>Tabell2[[#This Row],[Fastigheter]]</f>
        <v>Knivsta Continental Apartments</v>
      </c>
      <c r="O34" s="342" t="str">
        <v>Neobo Övik AB</v>
      </c>
      <c r="Q34" s="342" t="str">
        <v>559273-6358</v>
      </c>
      <c r="R34" s="342" t="str">
        <v>Centrum 19:6</v>
      </c>
    </row>
    <row r="35" spans="1:18" ht="15" x14ac:dyDescent="0.4">
      <c r="A35" s="342" t="s">
        <v>87</v>
      </c>
      <c r="B35" s="342" t="s">
        <v>88</v>
      </c>
      <c r="C35" s="342" t="s">
        <v>89</v>
      </c>
      <c r="D35" s="347">
        <v>52701</v>
      </c>
      <c r="E35" s="342" t="s">
        <v>90</v>
      </c>
      <c r="F35" s="425" t="s">
        <v>91</v>
      </c>
      <c r="G35" s="425" t="s">
        <v>92</v>
      </c>
      <c r="H35" s="382" t="s">
        <v>93</v>
      </c>
      <c r="I35" s="426">
        <v>5567986269</v>
      </c>
      <c r="J35" s="342" t="s">
        <v>94</v>
      </c>
      <c r="K35" s="342" t="s">
        <v>95</v>
      </c>
      <c r="L35" s="342" t="s">
        <v>96</v>
      </c>
      <c r="M35" s="342" t="str">
        <f>Tabell2[[#This Row],[Fastigheter]]</f>
        <v>Fasanen 6</v>
      </c>
      <c r="O35" s="342" t="str">
        <v>Neobo Lerum AB</v>
      </c>
      <c r="Q35" s="342" t="str">
        <v>559273-6325</v>
      </c>
      <c r="R35" s="342" t="str">
        <v>Centrum 23:7</v>
      </c>
    </row>
    <row r="36" spans="1:18" ht="15" x14ac:dyDescent="0.4">
      <c r="A36" s="342" t="s">
        <v>87</v>
      </c>
      <c r="B36" s="342" t="s">
        <v>88</v>
      </c>
      <c r="C36" s="342" t="s">
        <v>89</v>
      </c>
      <c r="D36" s="347">
        <v>52705</v>
      </c>
      <c r="E36" s="342" t="s">
        <v>97</v>
      </c>
      <c r="F36" s="425" t="s">
        <v>91</v>
      </c>
      <c r="G36" s="425" t="s">
        <v>92</v>
      </c>
      <c r="H36" s="382" t="s">
        <v>93</v>
      </c>
      <c r="I36" s="426">
        <v>5567986269</v>
      </c>
      <c r="J36" s="342" t="s">
        <v>98</v>
      </c>
      <c r="K36" s="342" t="s">
        <v>95</v>
      </c>
      <c r="L36" s="342" t="s">
        <v>96</v>
      </c>
      <c r="M36" s="342" t="str">
        <f>Tabell2[[#This Row],[Fastigheter]]</f>
        <v>Korpen 4</v>
      </c>
      <c r="O36" s="342" t="str">
        <v>Neobo Alingsås Lerum AB</v>
      </c>
      <c r="Q36" s="342" t="str">
        <v>559248-6681</v>
      </c>
      <c r="R36" s="342" t="str">
        <v>Centrum 25:12</v>
      </c>
    </row>
    <row r="37" spans="1:18" ht="15" x14ac:dyDescent="0.4">
      <c r="A37" s="342" t="s">
        <v>87</v>
      </c>
      <c r="B37" s="342" t="s">
        <v>88</v>
      </c>
      <c r="C37" s="342" t="s">
        <v>89</v>
      </c>
      <c r="D37" s="347">
        <v>52706</v>
      </c>
      <c r="E37" s="342" t="s">
        <v>99</v>
      </c>
      <c r="F37" s="425" t="s">
        <v>91</v>
      </c>
      <c r="G37" s="425" t="s">
        <v>92</v>
      </c>
      <c r="H37" s="382" t="s">
        <v>93</v>
      </c>
      <c r="I37" s="426">
        <v>5567986269</v>
      </c>
      <c r="J37" s="342" t="s">
        <v>100</v>
      </c>
      <c r="K37" s="342" t="s">
        <v>95</v>
      </c>
      <c r="L37" s="342" t="s">
        <v>101</v>
      </c>
      <c r="M37" s="342" t="str">
        <f>Tabell2[[#This Row],[Fastigheter]]</f>
        <v>Rapphönan 16</v>
      </c>
      <c r="O37" s="342" t="str">
        <v>Neobo Biografen AB</v>
      </c>
      <c r="Q37" s="342" t="str">
        <v>559248-6699</v>
      </c>
      <c r="R37" s="342" t="str">
        <v>Centrum 27:1</v>
      </c>
    </row>
    <row r="38" spans="1:18" ht="15" x14ac:dyDescent="0.4">
      <c r="A38" s="342" t="s">
        <v>102</v>
      </c>
      <c r="B38" s="342" t="s">
        <v>103</v>
      </c>
      <c r="C38" s="342" t="s">
        <v>104</v>
      </c>
      <c r="D38" s="347">
        <v>52801</v>
      </c>
      <c r="E38" s="342" t="s">
        <v>105</v>
      </c>
      <c r="F38" s="425" t="s">
        <v>106</v>
      </c>
      <c r="G38" s="425" t="s">
        <v>107</v>
      </c>
      <c r="H38" s="382" t="s">
        <v>108</v>
      </c>
      <c r="I38" s="426">
        <v>5567862486</v>
      </c>
      <c r="J38" s="342" t="s">
        <v>109</v>
      </c>
      <c r="K38" s="342" t="s">
        <v>95</v>
      </c>
      <c r="L38" s="342" t="s">
        <v>96</v>
      </c>
      <c r="M38" s="342" t="str">
        <f>Tabell2[[#This Row],[Fastigheter]]</f>
        <v>Fasanen 4</v>
      </c>
      <c r="O38" s="342" t="str">
        <v>Neobo Tjuren HB</v>
      </c>
      <c r="Q38" s="342" t="str">
        <v>916896-7686</v>
      </c>
      <c r="R38" s="342" t="str">
        <v>Centrum 5:8</v>
      </c>
    </row>
    <row r="39" spans="1:18" ht="15" x14ac:dyDescent="0.4">
      <c r="A39" s="342" t="s">
        <v>102</v>
      </c>
      <c r="B39" s="342" t="s">
        <v>103</v>
      </c>
      <c r="C39" s="342" t="s">
        <v>104</v>
      </c>
      <c r="D39" s="347">
        <v>52802</v>
      </c>
      <c r="E39" s="342" t="s">
        <v>110</v>
      </c>
      <c r="F39" s="425" t="s">
        <v>106</v>
      </c>
      <c r="G39" s="425" t="s">
        <v>107</v>
      </c>
      <c r="H39" s="382" t="s">
        <v>108</v>
      </c>
      <c r="I39" s="426">
        <v>5567862486</v>
      </c>
      <c r="J39" s="342" t="s">
        <v>111</v>
      </c>
      <c r="K39" s="342" t="s">
        <v>95</v>
      </c>
      <c r="L39" s="342" t="s">
        <v>101</v>
      </c>
      <c r="M39" s="342" t="str">
        <f>Tabell2[[#This Row],[Fastigheter]]</f>
        <v>Tornfalken 6</v>
      </c>
      <c r="O39" s="342" t="str">
        <v>Neobo Liljan HB</v>
      </c>
      <c r="Q39" s="342" t="str">
        <v>916896-8452</v>
      </c>
      <c r="R39" s="342" t="str">
        <v>Credit 12</v>
      </c>
    </row>
    <row r="40" spans="1:18" ht="15" x14ac:dyDescent="0.4">
      <c r="A40" s="342" t="s">
        <v>102</v>
      </c>
      <c r="B40" s="342" t="s">
        <v>103</v>
      </c>
      <c r="C40" s="342" t="s">
        <v>104</v>
      </c>
      <c r="D40" s="347">
        <v>52803</v>
      </c>
      <c r="E40" s="342" t="s">
        <v>112</v>
      </c>
      <c r="F40" s="425" t="s">
        <v>106</v>
      </c>
      <c r="G40" s="425" t="s">
        <v>107</v>
      </c>
      <c r="H40" s="382" t="s">
        <v>108</v>
      </c>
      <c r="I40" s="426">
        <v>5567862486</v>
      </c>
      <c r="J40" s="342" t="s">
        <v>113</v>
      </c>
      <c r="K40" s="342" t="s">
        <v>95</v>
      </c>
      <c r="L40" s="342" t="s">
        <v>101</v>
      </c>
      <c r="M40" s="342" t="str">
        <f>Tabell2[[#This Row],[Fastigheter]]</f>
        <v>Tornfalken 8</v>
      </c>
      <c r="O40" s="342" t="str">
        <v>Neobo Färgaren HB</v>
      </c>
      <c r="Q40" s="342" t="str">
        <v>969671-1093</v>
      </c>
      <c r="R40" s="342" t="str">
        <v>Diana 1</v>
      </c>
    </row>
    <row r="41" spans="1:18" ht="15" x14ac:dyDescent="0.4">
      <c r="A41" s="342" t="s">
        <v>102</v>
      </c>
      <c r="B41" s="342" t="s">
        <v>103</v>
      </c>
      <c r="C41" s="342" t="s">
        <v>104</v>
      </c>
      <c r="D41" s="347">
        <v>52804</v>
      </c>
      <c r="E41" s="342" t="s">
        <v>114</v>
      </c>
      <c r="F41" s="425" t="s">
        <v>106</v>
      </c>
      <c r="G41" s="425" t="s">
        <v>107</v>
      </c>
      <c r="H41" s="382" t="s">
        <v>108</v>
      </c>
      <c r="I41" s="426">
        <v>5567862486</v>
      </c>
      <c r="J41" s="342" t="s">
        <v>115</v>
      </c>
      <c r="K41" s="342" t="s">
        <v>95</v>
      </c>
      <c r="L41" s="342" t="s">
        <v>116</v>
      </c>
      <c r="M41" s="342" t="str">
        <f>Tabell2[[#This Row],[Fastigheter]]</f>
        <v>Våffeljärnet 1</v>
      </c>
      <c r="O41" s="342" t="str">
        <v>Neobo Gustaf HB</v>
      </c>
      <c r="Q41" s="342" t="str">
        <v>969673-5423</v>
      </c>
      <c r="R41" s="342" t="str">
        <v>Dubbelkrut 1</v>
      </c>
    </row>
    <row r="42" spans="1:18" ht="15" x14ac:dyDescent="0.4">
      <c r="A42" s="342" t="s">
        <v>102</v>
      </c>
      <c r="B42" s="342" t="s">
        <v>103</v>
      </c>
      <c r="C42" s="342" t="s">
        <v>104</v>
      </c>
      <c r="D42" s="347">
        <v>52805</v>
      </c>
      <c r="E42" s="342" t="s">
        <v>117</v>
      </c>
      <c r="F42" s="425" t="s">
        <v>106</v>
      </c>
      <c r="G42" s="425" t="s">
        <v>107</v>
      </c>
      <c r="H42" s="382" t="s">
        <v>108</v>
      </c>
      <c r="I42" s="426">
        <v>5567862486</v>
      </c>
      <c r="J42" s="342" t="s">
        <v>118</v>
      </c>
      <c r="K42" s="342" t="s">
        <v>95</v>
      </c>
      <c r="L42" s="342" t="s">
        <v>116</v>
      </c>
      <c r="M42" s="342" t="str">
        <f>Tabell2[[#This Row],[Fastigheter]]</f>
        <v>Vispen 1</v>
      </c>
      <c r="O42" s="342" t="str">
        <v>Neobo Solen 9 HB</v>
      </c>
      <c r="Q42" s="342" t="str">
        <v>969673-5407</v>
      </c>
      <c r="R42" s="342" t="str">
        <v>Edda 9</v>
      </c>
    </row>
    <row r="43" spans="1:18" ht="15" x14ac:dyDescent="0.4">
      <c r="A43" s="342" t="s">
        <v>119</v>
      </c>
      <c r="B43" s="342" t="s">
        <v>120</v>
      </c>
      <c r="C43" s="342" t="s">
        <v>121</v>
      </c>
      <c r="D43" s="347">
        <v>53601</v>
      </c>
      <c r="E43" s="342" t="s">
        <v>122</v>
      </c>
      <c r="F43" s="425" t="s">
        <v>123</v>
      </c>
      <c r="G43" s="425" t="s">
        <v>124</v>
      </c>
      <c r="H43" s="382" t="s">
        <v>125</v>
      </c>
      <c r="I43" s="426">
        <v>5567303374</v>
      </c>
      <c r="J43" s="342" t="s">
        <v>126</v>
      </c>
      <c r="K43" s="342" t="s">
        <v>127</v>
      </c>
      <c r="L43" s="342" t="s">
        <v>128</v>
      </c>
      <c r="M43" s="342" t="str">
        <f>Tabell2[[#This Row],[Fastigheter]]</f>
        <v>Vivsta 3:95</v>
      </c>
      <c r="O43" s="342" t="str">
        <v>Neobo Solen 13 HB</v>
      </c>
      <c r="Q43" s="342" t="str">
        <v>969673-4202</v>
      </c>
      <c r="R43" s="342" t="str">
        <v>Eken 12</v>
      </c>
    </row>
    <row r="44" spans="1:18" ht="15" x14ac:dyDescent="0.4">
      <c r="A44" s="342" t="s">
        <v>129</v>
      </c>
      <c r="B44" s="342" t="s">
        <v>130</v>
      </c>
      <c r="C44" s="342" t="s">
        <v>131</v>
      </c>
      <c r="D44" s="347">
        <v>53801</v>
      </c>
      <c r="E44" s="342" t="s">
        <v>132</v>
      </c>
      <c r="F44" s="425" t="s">
        <v>133</v>
      </c>
      <c r="G44" s="425" t="s">
        <v>134</v>
      </c>
      <c r="H44" s="382" t="s">
        <v>135</v>
      </c>
      <c r="I44" s="426">
        <v>5569756504</v>
      </c>
      <c r="J44" s="342" t="s">
        <v>136</v>
      </c>
      <c r="K44" s="342" t="s">
        <v>137</v>
      </c>
      <c r="L44" s="342" t="s">
        <v>138</v>
      </c>
      <c r="M44" s="342" t="str">
        <f>Tabell2[[#This Row],[Fastigheter]]</f>
        <v>Bergmästaren 20</v>
      </c>
      <c r="O44" s="342" t="str">
        <v>Neobo Pärlan HB</v>
      </c>
      <c r="Q44" s="342" t="str">
        <v>969673-4210</v>
      </c>
      <c r="R44" s="342" t="str">
        <v>Eken 14</v>
      </c>
    </row>
    <row r="45" spans="1:18" ht="15" x14ac:dyDescent="0.4">
      <c r="A45" s="342" t="s">
        <v>129</v>
      </c>
      <c r="B45" s="342" t="s">
        <v>130</v>
      </c>
      <c r="C45" s="342" t="s">
        <v>131</v>
      </c>
      <c r="D45" s="347">
        <v>53802</v>
      </c>
      <c r="E45" s="342" t="s">
        <v>139</v>
      </c>
      <c r="F45" s="425" t="s">
        <v>133</v>
      </c>
      <c r="G45" s="425" t="s">
        <v>134</v>
      </c>
      <c r="H45" s="382" t="s">
        <v>135</v>
      </c>
      <c r="I45" s="426">
        <v>5569756504</v>
      </c>
      <c r="J45" s="342" t="s">
        <v>140</v>
      </c>
      <c r="K45" s="342" t="s">
        <v>137</v>
      </c>
      <c r="L45" s="342" t="s">
        <v>138</v>
      </c>
      <c r="M45" s="342" t="str">
        <f>Tabell2[[#This Row],[Fastigheter]]</f>
        <v>Stadsträdgården 1</v>
      </c>
      <c r="O45" s="342" t="str">
        <v>Neobo Enigheten HB</v>
      </c>
      <c r="Q45" s="342" t="str">
        <v>916831-9763</v>
      </c>
      <c r="R45" s="342" t="str">
        <v>Ekorren 7</v>
      </c>
    </row>
    <row r="46" spans="1:18" ht="15" x14ac:dyDescent="0.4">
      <c r="A46" s="342" t="s">
        <v>129</v>
      </c>
      <c r="B46" s="342" t="s">
        <v>130</v>
      </c>
      <c r="C46" s="342" t="s">
        <v>131</v>
      </c>
      <c r="D46" s="347">
        <v>53803</v>
      </c>
      <c r="E46" s="342" t="s">
        <v>141</v>
      </c>
      <c r="F46" s="425" t="s">
        <v>133</v>
      </c>
      <c r="G46" s="425" t="s">
        <v>134</v>
      </c>
      <c r="H46" s="382" t="s">
        <v>135</v>
      </c>
      <c r="I46" s="426">
        <v>5569756504</v>
      </c>
      <c r="J46" s="342" t="s">
        <v>142</v>
      </c>
      <c r="K46" s="342" t="s">
        <v>137</v>
      </c>
      <c r="L46" s="342" t="s">
        <v>138</v>
      </c>
      <c r="M46" s="342" t="str">
        <f>Tabell2[[#This Row],[Fastigheter]]</f>
        <v>Stadsträdgården 2</v>
      </c>
      <c r="O46" s="342" t="str">
        <v>Neobo Gävle 2 AB</v>
      </c>
      <c r="Q46" s="342" t="str">
        <v>559003-8617</v>
      </c>
      <c r="R46" s="342" t="str">
        <v>Enigheten 13</v>
      </c>
    </row>
    <row r="47" spans="1:18" ht="15" x14ac:dyDescent="0.4">
      <c r="A47" s="342" t="s">
        <v>129</v>
      </c>
      <c r="B47" s="342" t="s">
        <v>130</v>
      </c>
      <c r="C47" s="342" t="s">
        <v>131</v>
      </c>
      <c r="D47" s="347">
        <v>53804</v>
      </c>
      <c r="E47" s="342" t="s">
        <v>143</v>
      </c>
      <c r="F47" s="425" t="s">
        <v>133</v>
      </c>
      <c r="G47" s="425" t="s">
        <v>134</v>
      </c>
      <c r="H47" s="382" t="s">
        <v>135</v>
      </c>
      <c r="I47" s="426">
        <v>5569756504</v>
      </c>
      <c r="J47" s="342" t="s">
        <v>144</v>
      </c>
      <c r="K47" s="342" t="s">
        <v>137</v>
      </c>
      <c r="L47" s="342" t="s">
        <v>138</v>
      </c>
      <c r="M47" s="342" t="str">
        <f>Tabell2[[#This Row],[Fastigheter]]</f>
        <v>Stadsträdgården 5</v>
      </c>
      <c r="O47" s="342" t="str">
        <v>Neobo Mariestad AB</v>
      </c>
      <c r="Q47" s="342" t="str">
        <v>559081-0734</v>
      </c>
      <c r="R47" s="342" t="str">
        <v>Enigheten 6</v>
      </c>
    </row>
    <row r="48" spans="1:18" ht="15" x14ac:dyDescent="0.4">
      <c r="A48" s="342" t="s">
        <v>129</v>
      </c>
      <c r="B48" s="342" t="s">
        <v>130</v>
      </c>
      <c r="C48" s="342" t="s">
        <v>131</v>
      </c>
      <c r="D48" s="347">
        <v>53805</v>
      </c>
      <c r="E48" s="342" t="s">
        <v>145</v>
      </c>
      <c r="F48" s="425" t="s">
        <v>133</v>
      </c>
      <c r="G48" s="425" t="s">
        <v>134</v>
      </c>
      <c r="H48" s="382" t="s">
        <v>135</v>
      </c>
      <c r="I48" s="426">
        <v>5569756504</v>
      </c>
      <c r="J48" s="342" t="s">
        <v>146</v>
      </c>
      <c r="K48" s="342" t="s">
        <v>137</v>
      </c>
      <c r="L48" s="342" t="s">
        <v>138</v>
      </c>
      <c r="M48" s="342" t="str">
        <f>Tabell2[[#This Row],[Fastigheter]]</f>
        <v>Stadsträdgården 6</v>
      </c>
      <c r="O48" s="342" t="str">
        <v>Neobo Falköping 1 KB</v>
      </c>
      <c r="Q48" s="342" t="str">
        <v>969691-5009</v>
      </c>
      <c r="R48" s="342" t="str">
        <v>Enigheten 7</v>
      </c>
    </row>
    <row r="49" spans="1:18" ht="15" x14ac:dyDescent="0.4">
      <c r="A49" s="342" t="s">
        <v>147</v>
      </c>
      <c r="B49" s="342" t="s">
        <v>148</v>
      </c>
      <c r="C49" s="342" t="s">
        <v>149</v>
      </c>
      <c r="D49" s="347">
        <v>53901</v>
      </c>
      <c r="E49" s="342" t="s">
        <v>150</v>
      </c>
      <c r="F49" s="425" t="s">
        <v>151</v>
      </c>
      <c r="G49" s="425" t="s">
        <v>152</v>
      </c>
      <c r="H49" s="382" t="s">
        <v>153</v>
      </c>
      <c r="I49" s="426">
        <v>5569756520</v>
      </c>
      <c r="J49" s="342" t="s">
        <v>154</v>
      </c>
      <c r="K49" s="342" t="s">
        <v>155</v>
      </c>
      <c r="L49" s="342" t="s">
        <v>156</v>
      </c>
      <c r="M49" s="342" t="str">
        <f>Tabell2[[#This Row],[Fastigheter]]</f>
        <v>Krögaren 4</v>
      </c>
      <c r="O49" s="342" t="str">
        <v>Neobo Falköping 2 KB</v>
      </c>
      <c r="Q49" s="342" t="str">
        <v>969691-7625</v>
      </c>
      <c r="R49" s="342" t="str">
        <v>Enigheten 8</v>
      </c>
    </row>
    <row r="50" spans="1:18" ht="15" x14ac:dyDescent="0.4">
      <c r="A50" s="342" t="s">
        <v>147</v>
      </c>
      <c r="B50" s="342" t="s">
        <v>148</v>
      </c>
      <c r="C50" s="342" t="s">
        <v>149</v>
      </c>
      <c r="D50" s="347">
        <v>53902</v>
      </c>
      <c r="E50" s="342" t="s">
        <v>157</v>
      </c>
      <c r="F50" s="425" t="s">
        <v>151</v>
      </c>
      <c r="G50" s="425" t="s">
        <v>152</v>
      </c>
      <c r="H50" s="382" t="s">
        <v>153</v>
      </c>
      <c r="I50" s="426">
        <v>5569756520</v>
      </c>
      <c r="J50" s="342" t="s">
        <v>158</v>
      </c>
      <c r="K50" s="342" t="s">
        <v>155</v>
      </c>
      <c r="L50" s="342" t="s">
        <v>156</v>
      </c>
      <c r="M50" s="342" t="str">
        <f>Tabell2[[#This Row],[Fastigheter]]</f>
        <v>Norrtull 5</v>
      </c>
      <c r="O50" s="342" t="str">
        <v>Neobo Falköping 3 KB</v>
      </c>
      <c r="Q50" s="342" t="str">
        <v>967800-2842</v>
      </c>
      <c r="R50" s="342" t="str">
        <v>Enigheten 9-11</v>
      </c>
    </row>
    <row r="51" spans="1:18" ht="15" x14ac:dyDescent="0.4">
      <c r="A51" s="342" t="s">
        <v>147</v>
      </c>
      <c r="B51" s="342" t="s">
        <v>148</v>
      </c>
      <c r="C51" s="342" t="s">
        <v>149</v>
      </c>
      <c r="D51" s="347">
        <v>53903</v>
      </c>
      <c r="E51" s="342" t="s">
        <v>159</v>
      </c>
      <c r="F51" s="425" t="s">
        <v>151</v>
      </c>
      <c r="G51" s="425" t="s">
        <v>152</v>
      </c>
      <c r="H51" s="382" t="s">
        <v>153</v>
      </c>
      <c r="I51" s="426">
        <v>5569756520</v>
      </c>
      <c r="J51" s="342" t="s">
        <v>160</v>
      </c>
      <c r="K51" s="342" t="s">
        <v>155</v>
      </c>
      <c r="L51" s="342" t="s">
        <v>156</v>
      </c>
      <c r="M51" s="342" t="str">
        <f>Tabell2[[#This Row],[Fastigheter]]</f>
        <v>Priorn 3</v>
      </c>
      <c r="O51" s="342" t="str">
        <v>Neobo Falköping Holding AB</v>
      </c>
      <c r="Q51" s="342" t="str">
        <v>559319-6883</v>
      </c>
      <c r="R51" s="342" t="str">
        <v>Fagotten 6</v>
      </c>
    </row>
    <row r="52" spans="1:18" ht="15" x14ac:dyDescent="0.4">
      <c r="A52" s="342" t="s">
        <v>161</v>
      </c>
      <c r="B52" s="342" t="s">
        <v>162</v>
      </c>
      <c r="C52" s="342" t="s">
        <v>163</v>
      </c>
      <c r="D52" s="347">
        <v>54001</v>
      </c>
      <c r="E52" s="342" t="s">
        <v>164</v>
      </c>
      <c r="F52" s="425" t="s">
        <v>165</v>
      </c>
      <c r="G52" s="425" t="s">
        <v>166</v>
      </c>
      <c r="H52" s="382" t="s">
        <v>167</v>
      </c>
      <c r="I52" s="426">
        <v>5569766925</v>
      </c>
      <c r="J52" s="342" t="s">
        <v>168</v>
      </c>
      <c r="K52" s="342" t="s">
        <v>169</v>
      </c>
      <c r="L52" s="342" t="s">
        <v>170</v>
      </c>
      <c r="M52" s="342" t="str">
        <f>Tabell2[[#This Row],[Fastigheter]]</f>
        <v>Kyrktuppen 10</v>
      </c>
      <c r="O52" s="342" t="str">
        <v>Neobo Eskilstuna 6 AB</v>
      </c>
      <c r="Q52" s="342" t="str">
        <v>559323-5947</v>
      </c>
      <c r="R52" s="342" t="str">
        <v>Fagotten 7</v>
      </c>
    </row>
    <row r="53" spans="1:18" ht="15" x14ac:dyDescent="0.4">
      <c r="A53" s="342" t="s">
        <v>171</v>
      </c>
      <c r="B53" s="342" t="s">
        <v>172</v>
      </c>
      <c r="C53" s="342" t="s">
        <v>173</v>
      </c>
      <c r="D53" s="347">
        <v>56001</v>
      </c>
      <c r="E53" s="342" t="s">
        <v>174</v>
      </c>
      <c r="F53" s="425" t="s">
        <v>175</v>
      </c>
      <c r="G53" s="425" t="s">
        <v>176</v>
      </c>
      <c r="H53" s="382" t="s">
        <v>177</v>
      </c>
      <c r="I53" s="426">
        <v>5569817892</v>
      </c>
      <c r="J53" s="342" t="s">
        <v>178</v>
      </c>
      <c r="K53" s="342" t="s">
        <v>179</v>
      </c>
      <c r="L53" s="342" t="s">
        <v>180</v>
      </c>
      <c r="M53" s="342" t="str">
        <f>Tabell2[[#This Row],[Fastigheter]]</f>
        <v>Borgmästaren 11</v>
      </c>
      <c r="O53" s="342" t="str">
        <v>Neobo Ulricehamn AB</v>
      </c>
      <c r="Q53" s="342" t="str">
        <v>559326-6322</v>
      </c>
      <c r="R53" s="342" t="str">
        <v>Fasanen 4</v>
      </c>
    </row>
    <row r="54" spans="1:18" ht="15" x14ac:dyDescent="0.4">
      <c r="A54" s="342" t="s">
        <v>181</v>
      </c>
      <c r="B54" s="342" t="s">
        <v>182</v>
      </c>
      <c r="C54" s="342" t="s">
        <v>183</v>
      </c>
      <c r="D54" s="347">
        <v>56400</v>
      </c>
      <c r="E54" s="353"/>
      <c r="F54" s="425" t="s">
        <v>184</v>
      </c>
      <c r="G54" s="425" t="s">
        <v>185</v>
      </c>
      <c r="H54" s="382" t="s">
        <v>186</v>
      </c>
      <c r="I54" s="426">
        <v>5590363676</v>
      </c>
      <c r="M54" s="342" t="str">
        <f>"Ej fast"&amp;" "&amp;Tabell2[[#This Row],[Bolagsnamn]]</f>
        <v>Ej fast Neobo Skövde Holding AB</v>
      </c>
      <c r="O54" s="342" t="str">
        <v>Neobo Vänersborg AB</v>
      </c>
      <c r="Q54" s="342" t="str">
        <v>559326-6330</v>
      </c>
      <c r="R54" s="342" t="str">
        <v>Fasanen 6</v>
      </c>
    </row>
    <row r="55" spans="1:18" ht="15" x14ac:dyDescent="0.4">
      <c r="A55" s="342" t="s">
        <v>187</v>
      </c>
      <c r="B55" s="342" t="s">
        <v>188</v>
      </c>
      <c r="C55" s="342" t="s">
        <v>189</v>
      </c>
      <c r="D55" s="347">
        <v>56601</v>
      </c>
      <c r="E55" s="342" t="s">
        <v>190</v>
      </c>
      <c r="F55" s="425" t="s">
        <v>191</v>
      </c>
      <c r="G55" s="425" t="s">
        <v>192</v>
      </c>
      <c r="H55" s="382" t="s">
        <v>193</v>
      </c>
      <c r="I55" s="426">
        <v>5591271431</v>
      </c>
      <c r="J55" s="342" t="s">
        <v>194</v>
      </c>
      <c r="K55" s="342" t="s">
        <v>179</v>
      </c>
      <c r="L55" s="342" t="s">
        <v>195</v>
      </c>
      <c r="M55" s="342" t="str">
        <f>Tabell2[[#This Row],[Fastigheter]]</f>
        <v>Måsen 11</v>
      </c>
      <c r="O55" s="342" t="str">
        <v>Neobo Sundsvall 2 AB</v>
      </c>
      <c r="Q55" s="342" t="str">
        <v>559323-5731</v>
      </c>
      <c r="R55" s="342" t="str">
        <v>Fenja 11</v>
      </c>
    </row>
    <row r="56" spans="1:18" ht="15" x14ac:dyDescent="0.4">
      <c r="A56" s="342" t="s">
        <v>187</v>
      </c>
      <c r="B56" s="342" t="s">
        <v>188</v>
      </c>
      <c r="C56" s="342" t="s">
        <v>189</v>
      </c>
      <c r="D56" s="347">
        <v>56602</v>
      </c>
      <c r="E56" s="342" t="s">
        <v>196</v>
      </c>
      <c r="F56" s="425" t="s">
        <v>191</v>
      </c>
      <c r="G56" s="425" t="s">
        <v>192</v>
      </c>
      <c r="H56" s="382" t="s">
        <v>193</v>
      </c>
      <c r="I56" s="426">
        <v>5591271431</v>
      </c>
      <c r="J56" s="342" t="s">
        <v>197</v>
      </c>
      <c r="K56" s="342" t="s">
        <v>179</v>
      </c>
      <c r="L56" s="342" t="s">
        <v>198</v>
      </c>
      <c r="M56" s="342" t="str">
        <f>Tabell2[[#This Row],[Fastigheter]]</f>
        <v>Kaparen 1</v>
      </c>
      <c r="O56" s="342" t="str">
        <v>Neobo Skövde AB</v>
      </c>
      <c r="Q56" s="342" t="str">
        <v>559323-5723</v>
      </c>
      <c r="R56" s="342" t="str">
        <v>Fiskeby 4:123</v>
      </c>
    </row>
    <row r="57" spans="1:18" ht="15" x14ac:dyDescent="0.4">
      <c r="A57" s="342" t="s">
        <v>187</v>
      </c>
      <c r="B57" s="342" t="s">
        <v>188</v>
      </c>
      <c r="C57" s="342" t="s">
        <v>189</v>
      </c>
      <c r="D57" s="347">
        <v>56603</v>
      </c>
      <c r="E57" s="342" t="s">
        <v>199</v>
      </c>
      <c r="F57" s="425" t="s">
        <v>191</v>
      </c>
      <c r="G57" s="425" t="s">
        <v>192</v>
      </c>
      <c r="H57" s="382" t="s">
        <v>193</v>
      </c>
      <c r="I57" s="426">
        <v>5591271431</v>
      </c>
      <c r="J57" s="342" t="s">
        <v>200</v>
      </c>
      <c r="K57" s="342" t="s">
        <v>179</v>
      </c>
      <c r="L57" s="342" t="s">
        <v>201</v>
      </c>
      <c r="M57" s="342" t="str">
        <f>Tabell2[[#This Row],[Fastigheter]]</f>
        <v>Hästen 4</v>
      </c>
      <c r="O57" s="342" t="str">
        <v>Neobo Norrköping AB</v>
      </c>
      <c r="Q57" s="342" t="str">
        <v xml:space="preserve">559323-5749 </v>
      </c>
      <c r="R57" s="342" t="str">
        <v>Fisken 2</v>
      </c>
    </row>
    <row r="58" spans="1:18" ht="15" x14ac:dyDescent="0.4">
      <c r="A58" s="342" t="s">
        <v>187</v>
      </c>
      <c r="B58" s="342" t="s">
        <v>188</v>
      </c>
      <c r="C58" s="342" t="s">
        <v>189</v>
      </c>
      <c r="D58" s="347">
        <v>56604</v>
      </c>
      <c r="E58" s="342" t="s">
        <v>202</v>
      </c>
      <c r="F58" s="425" t="s">
        <v>191</v>
      </c>
      <c r="G58" s="425" t="s">
        <v>192</v>
      </c>
      <c r="H58" s="382" t="s">
        <v>193</v>
      </c>
      <c r="I58" s="426">
        <v>5591271431</v>
      </c>
      <c r="J58" s="342" t="s">
        <v>203</v>
      </c>
      <c r="K58" s="342" t="s">
        <v>179</v>
      </c>
      <c r="L58" s="342" t="s">
        <v>204</v>
      </c>
      <c r="M58" s="342" t="str">
        <f>Tabell2[[#This Row],[Fastigheter]]</f>
        <v>Jetten 7</v>
      </c>
      <c r="O58" s="342" t="str">
        <v>Neobo Köping Holding AB</v>
      </c>
      <c r="Q58" s="342" t="str">
        <v>559333-2462</v>
      </c>
      <c r="R58" s="342" t="str">
        <v>Fjolner 5</v>
      </c>
    </row>
    <row r="59" spans="1:18" ht="15" x14ac:dyDescent="0.4">
      <c r="A59" s="342" t="s">
        <v>187</v>
      </c>
      <c r="B59" s="342" t="s">
        <v>188</v>
      </c>
      <c r="C59" s="342" t="s">
        <v>189</v>
      </c>
      <c r="D59" s="347">
        <v>56605</v>
      </c>
      <c r="E59" s="342" t="s">
        <v>205</v>
      </c>
      <c r="F59" s="425" t="s">
        <v>191</v>
      </c>
      <c r="G59" s="425" t="s">
        <v>192</v>
      </c>
      <c r="H59" s="382" t="s">
        <v>193</v>
      </c>
      <c r="I59" s="426">
        <v>5591271431</v>
      </c>
      <c r="J59" s="342" t="s">
        <v>206</v>
      </c>
      <c r="K59" s="342" t="s">
        <v>179</v>
      </c>
      <c r="L59" s="342" t="s">
        <v>195</v>
      </c>
      <c r="M59" s="342" t="str">
        <f>Tabell2[[#This Row],[Fastigheter]]</f>
        <v>Jullen 6</v>
      </c>
      <c r="O59" s="342" t="str">
        <v>Neobo Köping 1 AB</v>
      </c>
      <c r="Q59" s="342" t="str">
        <v>559026-6036</v>
      </c>
      <c r="R59" s="342" t="str">
        <v>Fjärilen 12</v>
      </c>
    </row>
    <row r="60" spans="1:18" ht="15" x14ac:dyDescent="0.4">
      <c r="A60" s="342" t="s">
        <v>187</v>
      </c>
      <c r="B60" s="342" t="s">
        <v>188</v>
      </c>
      <c r="C60" s="342" t="s">
        <v>189</v>
      </c>
      <c r="D60" s="347">
        <v>56606</v>
      </c>
      <c r="E60" s="342" t="s">
        <v>207</v>
      </c>
      <c r="F60" s="425" t="s">
        <v>191</v>
      </c>
      <c r="G60" s="425" t="s">
        <v>192</v>
      </c>
      <c r="H60" s="382" t="s">
        <v>193</v>
      </c>
      <c r="I60" s="426">
        <v>5591271431</v>
      </c>
      <c r="J60" s="342" t="s">
        <v>208</v>
      </c>
      <c r="K60" s="342" t="s">
        <v>179</v>
      </c>
      <c r="L60" s="342" t="s">
        <v>209</v>
      </c>
      <c r="M60" s="342" t="str">
        <f>Tabell2[[#This Row],[Fastigheter]]</f>
        <v>Bergsåker 2:23</v>
      </c>
      <c r="O60" s="342" t="str">
        <v>Neobo Köping 2 AB</v>
      </c>
      <c r="Q60" s="342" t="str">
        <v>556748-9660</v>
      </c>
      <c r="R60" s="342" t="str">
        <v>Fjärilen 13</v>
      </c>
    </row>
    <row r="61" spans="1:18" ht="15" x14ac:dyDescent="0.4">
      <c r="A61" s="342" t="s">
        <v>187</v>
      </c>
      <c r="B61" s="342" t="s">
        <v>188</v>
      </c>
      <c r="C61" s="342" t="s">
        <v>189</v>
      </c>
      <c r="D61" s="347">
        <v>56607</v>
      </c>
      <c r="E61" s="342" t="s">
        <v>210</v>
      </c>
      <c r="F61" s="425" t="s">
        <v>191</v>
      </c>
      <c r="G61" s="425" t="s">
        <v>192</v>
      </c>
      <c r="H61" s="382" t="s">
        <v>193</v>
      </c>
      <c r="I61" s="426">
        <v>5591271431</v>
      </c>
      <c r="J61" s="342" t="s">
        <v>211</v>
      </c>
      <c r="K61" s="342" t="s">
        <v>179</v>
      </c>
      <c r="L61" s="342" t="s">
        <v>209</v>
      </c>
      <c r="M61" s="342" t="str">
        <f>Tabell2[[#This Row],[Fastigheter]]</f>
        <v>Bergsåker 2:26</v>
      </c>
      <c r="O61" s="342" t="str">
        <v>Neobo Köping 3 AB</v>
      </c>
      <c r="Q61" s="342" t="str">
        <v>556950-8400</v>
      </c>
      <c r="R61" s="342" t="str">
        <v>Fjärilen 14</v>
      </c>
    </row>
    <row r="62" spans="1:18" ht="15" x14ac:dyDescent="0.4">
      <c r="A62" s="342" t="s">
        <v>187</v>
      </c>
      <c r="B62" s="342" t="s">
        <v>188</v>
      </c>
      <c r="C62" s="342" t="s">
        <v>189</v>
      </c>
      <c r="D62" s="347">
        <v>56608</v>
      </c>
      <c r="E62" s="342" t="s">
        <v>212</v>
      </c>
      <c r="F62" s="425" t="s">
        <v>191</v>
      </c>
      <c r="G62" s="425" t="s">
        <v>192</v>
      </c>
      <c r="H62" s="382" t="s">
        <v>193</v>
      </c>
      <c r="I62" s="426">
        <v>5591271431</v>
      </c>
      <c r="J62" s="342" t="s">
        <v>213</v>
      </c>
      <c r="K62" s="342" t="s">
        <v>179</v>
      </c>
      <c r="L62" s="342" t="s">
        <v>209</v>
      </c>
      <c r="M62" s="342" t="str">
        <f>Tabell2[[#This Row],[Fastigheter]]</f>
        <v>Bergsåker 2:29</v>
      </c>
      <c r="O62" s="342" t="str">
        <v>Neobo Katrineholm AB</v>
      </c>
      <c r="Q62" s="342" t="str">
        <v>559337-1718</v>
      </c>
      <c r="R62" s="342" t="str">
        <v>Fjärilen 16</v>
      </c>
    </row>
    <row r="63" spans="1:18" ht="15" x14ac:dyDescent="0.4">
      <c r="A63" s="342" t="s">
        <v>187</v>
      </c>
      <c r="B63" s="342" t="s">
        <v>188</v>
      </c>
      <c r="C63" s="342" t="s">
        <v>189</v>
      </c>
      <c r="D63" s="347">
        <v>56610</v>
      </c>
      <c r="E63" s="342" t="s">
        <v>214</v>
      </c>
      <c r="F63" s="425" t="s">
        <v>191</v>
      </c>
      <c r="G63" s="425" t="s">
        <v>192</v>
      </c>
      <c r="H63" s="382" t="s">
        <v>193</v>
      </c>
      <c r="I63" s="426">
        <v>5591271431</v>
      </c>
      <c r="J63" s="342" t="s">
        <v>215</v>
      </c>
      <c r="K63" s="342" t="s">
        <v>179</v>
      </c>
      <c r="L63" s="342" t="s">
        <v>216</v>
      </c>
      <c r="M63" s="342" t="str">
        <f>Tabell2[[#This Row],[Fastigheter]]</f>
        <v>Aesculapius 3</v>
      </c>
      <c r="O63" s="342" t="str">
        <v>Neobo Service AB</v>
      </c>
      <c r="Q63" s="342" t="str">
        <v>559395-8167</v>
      </c>
      <c r="R63" s="342" t="str">
        <v>Fjärilen 17</v>
      </c>
    </row>
    <row r="64" spans="1:18" ht="15" x14ac:dyDescent="0.4">
      <c r="A64" s="342" t="s">
        <v>217</v>
      </c>
      <c r="B64" s="342" t="s">
        <v>218</v>
      </c>
      <c r="C64" s="342" t="s">
        <v>219</v>
      </c>
      <c r="D64" s="347">
        <v>57801</v>
      </c>
      <c r="E64" s="342" t="s">
        <v>220</v>
      </c>
      <c r="F64" s="425" t="s">
        <v>221</v>
      </c>
      <c r="G64" s="425" t="s">
        <v>222</v>
      </c>
      <c r="H64" s="382" t="s">
        <v>223</v>
      </c>
      <c r="I64" s="426">
        <v>5590742630</v>
      </c>
      <c r="J64" s="342" t="s">
        <v>224</v>
      </c>
      <c r="K64" s="342" t="s">
        <v>225</v>
      </c>
      <c r="L64" s="342" t="s">
        <v>226</v>
      </c>
      <c r="M64" s="342" t="str">
        <f>Tabell2[[#This Row],[Fastigheter]]</f>
        <v>Vätten 2</v>
      </c>
      <c r="O64" s="342" t="str">
        <v>Neobo Holdco 1 AB</v>
      </c>
      <c r="Q64" s="342" t="str">
        <v>559408-9673</v>
      </c>
      <c r="R64" s="342" t="str">
        <v>Fjärilen 19</v>
      </c>
    </row>
    <row r="65" spans="1:18" ht="15" x14ac:dyDescent="0.4">
      <c r="A65" s="342" t="s">
        <v>227</v>
      </c>
      <c r="B65" s="342" t="s">
        <v>228</v>
      </c>
      <c r="C65" s="342" t="s">
        <v>229</v>
      </c>
      <c r="D65" s="347">
        <v>57901</v>
      </c>
      <c r="E65" s="342" t="s">
        <v>230</v>
      </c>
      <c r="F65" s="425" t="s">
        <v>231</v>
      </c>
      <c r="G65" s="425" t="s">
        <v>232</v>
      </c>
      <c r="H65" s="382" t="s">
        <v>233</v>
      </c>
      <c r="I65" s="426">
        <v>5591188395</v>
      </c>
      <c r="J65" s="342" t="s">
        <v>234</v>
      </c>
      <c r="K65" s="342" t="s">
        <v>225</v>
      </c>
      <c r="L65" s="342" t="s">
        <v>226</v>
      </c>
      <c r="M65" s="342" t="str">
        <f>Tabell2[[#This Row],[Fastigheter]]</f>
        <v>Vätten 3</v>
      </c>
      <c r="O65" s="342" t="str">
        <v>Neobo AB Holdco 1.1.1</v>
      </c>
      <c r="Q65" s="342" t="str">
        <v>559408-9830</v>
      </c>
      <c r="R65" s="342" t="str">
        <v>Fjärilen 9</v>
      </c>
    </row>
    <row r="66" spans="1:18" ht="15" x14ac:dyDescent="0.4">
      <c r="A66" s="342" t="s">
        <v>235</v>
      </c>
      <c r="B66" s="342" t="s">
        <v>236</v>
      </c>
      <c r="C66" s="342" t="s">
        <v>237</v>
      </c>
      <c r="D66" s="347">
        <v>58001</v>
      </c>
      <c r="E66" s="342" t="s">
        <v>238</v>
      </c>
      <c r="F66" s="425" t="s">
        <v>239</v>
      </c>
      <c r="G66" s="425" t="s">
        <v>240</v>
      </c>
      <c r="H66" s="382" t="s">
        <v>241</v>
      </c>
      <c r="I66" s="426">
        <v>5591855720</v>
      </c>
      <c r="J66" s="342" t="s">
        <v>242</v>
      </c>
      <c r="K66" s="342" t="s">
        <v>243</v>
      </c>
      <c r="L66" s="342" t="s">
        <v>244</v>
      </c>
      <c r="M66" s="342" t="str">
        <f>Tabell2[[#This Row],[Fastigheter]]</f>
        <v>Sjöstjärnan 2</v>
      </c>
      <c r="O66" s="342" t="str">
        <v>Neobo AB Holdco 1.1.2</v>
      </c>
      <c r="Q66" s="342" t="str">
        <v>559408-9822</v>
      </c>
      <c r="R66" s="342" t="str">
        <v>Flundran 1</v>
      </c>
    </row>
    <row r="67" spans="1:18" ht="15" x14ac:dyDescent="0.4">
      <c r="A67" s="342" t="s">
        <v>245</v>
      </c>
      <c r="B67" s="342" t="s">
        <v>246</v>
      </c>
      <c r="C67" s="342" t="s">
        <v>247</v>
      </c>
      <c r="D67" s="347">
        <v>58200</v>
      </c>
      <c r="E67" s="353"/>
      <c r="F67" s="425" t="s">
        <v>248</v>
      </c>
      <c r="G67" s="425" t="s">
        <v>249</v>
      </c>
      <c r="H67" s="382" t="s">
        <v>250</v>
      </c>
      <c r="I67" s="426">
        <v>5592005580</v>
      </c>
      <c r="M67" s="342" t="str">
        <f>"Ej fast"&amp;" "&amp;Tabell2[[#This Row],[Bolagsnamn]]</f>
        <v>Ej fast Neobo Sundsvall Granlodrakar AB</v>
      </c>
      <c r="O67" s="342" t="str">
        <v>Neobo AB Holdco 1.1.3</v>
      </c>
      <c r="Q67" s="342" t="str">
        <v>559408-9814</v>
      </c>
      <c r="R67" s="342" t="str">
        <v>Frej 6</v>
      </c>
    </row>
    <row r="68" spans="1:18" ht="15" x14ac:dyDescent="0.4">
      <c r="A68" s="342" t="s">
        <v>251</v>
      </c>
      <c r="B68" s="342" t="s">
        <v>252</v>
      </c>
      <c r="C68" s="342" t="s">
        <v>253</v>
      </c>
      <c r="D68" s="347">
        <v>58501</v>
      </c>
      <c r="E68" s="342" t="s">
        <v>254</v>
      </c>
      <c r="F68" s="425" t="s">
        <v>255</v>
      </c>
      <c r="G68" s="425" t="s">
        <v>256</v>
      </c>
      <c r="H68" s="382" t="s">
        <v>257</v>
      </c>
      <c r="I68" s="426">
        <v>5565516522</v>
      </c>
      <c r="J68" s="342" t="s">
        <v>258</v>
      </c>
      <c r="K68" s="342" t="s">
        <v>259</v>
      </c>
      <c r="L68" s="342" t="s">
        <v>260</v>
      </c>
      <c r="M68" s="342" t="str">
        <f>Tabell2[[#This Row],[Fastigheter]]</f>
        <v>Fenja 11</v>
      </c>
      <c r="O68" s="342" t="str">
        <v>Neobo AB Holdco 1.1.4</v>
      </c>
      <c r="Q68" s="342" t="str">
        <v>559408-9665</v>
      </c>
      <c r="R68" s="342" t="str">
        <v>Fårbo 12:3</v>
      </c>
    </row>
    <row r="69" spans="1:18" ht="15" x14ac:dyDescent="0.4">
      <c r="A69" s="342" t="s">
        <v>251</v>
      </c>
      <c r="B69" s="342" t="s">
        <v>252</v>
      </c>
      <c r="C69" s="342" t="s">
        <v>253</v>
      </c>
      <c r="D69" s="347">
        <v>58502</v>
      </c>
      <c r="E69" s="342" t="s">
        <v>261</v>
      </c>
      <c r="F69" s="425" t="s">
        <v>255</v>
      </c>
      <c r="G69" s="425" t="s">
        <v>256</v>
      </c>
      <c r="H69" s="382" t="s">
        <v>257</v>
      </c>
      <c r="I69" s="426">
        <v>5565516522</v>
      </c>
      <c r="J69" s="342" t="s">
        <v>262</v>
      </c>
      <c r="K69" s="342" t="s">
        <v>259</v>
      </c>
      <c r="L69" s="342" t="s">
        <v>263</v>
      </c>
      <c r="M69" s="342" t="str">
        <f>Tabell2[[#This Row],[Fastigheter]]</f>
        <v>Agne 14</v>
      </c>
      <c r="O69" s="342" t="str">
        <v>Neobo AB Holdco 2</v>
      </c>
      <c r="Q69" s="342" t="str">
        <v>559408-9681</v>
      </c>
      <c r="R69" s="342" t="str">
        <v>Fårbo 30:2</v>
      </c>
    </row>
    <row r="70" spans="1:18" ht="15" x14ac:dyDescent="0.4">
      <c r="A70" s="342" t="s">
        <v>264</v>
      </c>
      <c r="B70" s="342" t="s">
        <v>265</v>
      </c>
      <c r="C70" s="342" t="s">
        <v>266</v>
      </c>
      <c r="D70" s="347">
        <v>58601</v>
      </c>
      <c r="E70" s="342" t="s">
        <v>267</v>
      </c>
      <c r="F70" s="425" t="s">
        <v>268</v>
      </c>
      <c r="G70" s="425" t="s">
        <v>269</v>
      </c>
      <c r="H70" s="382" t="s">
        <v>270</v>
      </c>
      <c r="I70" s="426">
        <v>5590595426</v>
      </c>
      <c r="J70" s="342" t="s">
        <v>271</v>
      </c>
      <c r="K70" s="342" t="s">
        <v>259</v>
      </c>
      <c r="L70" s="342" t="s">
        <v>272</v>
      </c>
      <c r="M70" s="342" t="str">
        <f>Tabell2[[#This Row],[Fastigheter]]</f>
        <v>Saga 3</v>
      </c>
      <c r="O70" s="342" t="str">
        <v xml:space="preserve">Neobo AB Holdco 2.1 </v>
      </c>
      <c r="Q70" s="342" t="str">
        <v>559408-9764</v>
      </c>
      <c r="R70" s="342" t="str">
        <v>Fårbo 8:13</v>
      </c>
    </row>
    <row r="71" spans="1:18" ht="15" x14ac:dyDescent="0.4">
      <c r="A71" s="342" t="s">
        <v>264</v>
      </c>
      <c r="B71" s="342" t="s">
        <v>265</v>
      </c>
      <c r="C71" s="342" t="s">
        <v>266</v>
      </c>
      <c r="D71" s="347">
        <v>58602</v>
      </c>
      <c r="E71" s="342" t="s">
        <v>273</v>
      </c>
      <c r="F71" s="425" t="s">
        <v>268</v>
      </c>
      <c r="G71" s="425" t="s">
        <v>269</v>
      </c>
      <c r="H71" s="382" t="s">
        <v>270</v>
      </c>
      <c r="I71" s="426">
        <v>5590595426</v>
      </c>
      <c r="J71" s="342" t="s">
        <v>274</v>
      </c>
      <c r="K71" s="342" t="s">
        <v>259</v>
      </c>
      <c r="L71" s="342" t="s">
        <v>263</v>
      </c>
      <c r="M71" s="342" t="str">
        <f>Tabell2[[#This Row],[Fastigheter]]</f>
        <v>Ale 5</v>
      </c>
      <c r="O71" s="342" t="str">
        <v>Neobo AB Holdco 2.1.1</v>
      </c>
      <c r="Q71" s="342" t="str">
        <v>559408-9772</v>
      </c>
      <c r="R71" s="342" t="str">
        <v>Färgaren 11</v>
      </c>
    </row>
    <row r="72" spans="1:18" ht="15" x14ac:dyDescent="0.4">
      <c r="A72" s="342" t="s">
        <v>275</v>
      </c>
      <c r="B72" s="342" t="s">
        <v>276</v>
      </c>
      <c r="C72" s="342" t="s">
        <v>277</v>
      </c>
      <c r="D72" s="347">
        <v>58701</v>
      </c>
      <c r="E72" s="342" t="s">
        <v>278</v>
      </c>
      <c r="F72" s="425" t="s">
        <v>279</v>
      </c>
      <c r="G72" s="425" t="s">
        <v>280</v>
      </c>
      <c r="H72" s="382" t="s">
        <v>281</v>
      </c>
      <c r="I72" s="426">
        <v>5591574362</v>
      </c>
      <c r="J72" s="342" t="s">
        <v>282</v>
      </c>
      <c r="K72" s="342" t="s">
        <v>259</v>
      </c>
      <c r="L72" s="342" t="s">
        <v>283</v>
      </c>
      <c r="M72" s="342" t="str">
        <f>Tabell2[[#This Row],[Fastigheter]]</f>
        <v>Bronsspännet 3</v>
      </c>
      <c r="O72" s="342" t="str">
        <v>Neobo AB Holdco 2.1.2</v>
      </c>
      <c r="Q72" s="342" t="str">
        <v>559408-9780</v>
      </c>
      <c r="R72" s="342" t="str">
        <v>Förståndet 14</v>
      </c>
    </row>
    <row r="73" spans="1:18" ht="15" x14ac:dyDescent="0.4">
      <c r="A73" s="342" t="s">
        <v>275</v>
      </c>
      <c r="B73" s="342" t="s">
        <v>276</v>
      </c>
      <c r="C73" s="342" t="s">
        <v>277</v>
      </c>
      <c r="D73" s="347">
        <v>58702</v>
      </c>
      <c r="E73" s="342" t="s">
        <v>284</v>
      </c>
      <c r="F73" s="425" t="s">
        <v>279</v>
      </c>
      <c r="G73" s="425" t="s">
        <v>280</v>
      </c>
      <c r="H73" s="382" t="s">
        <v>281</v>
      </c>
      <c r="I73" s="426">
        <v>5591574362</v>
      </c>
      <c r="J73" s="342" t="s">
        <v>285</v>
      </c>
      <c r="K73" s="342" t="s">
        <v>259</v>
      </c>
      <c r="L73" s="342" t="s">
        <v>283</v>
      </c>
      <c r="M73" s="342" t="str">
        <f>Tabell2[[#This Row],[Fastigheter]]</f>
        <v>Bronsspännet 4 &amp; 5</v>
      </c>
      <c r="O73" s="342" t="str">
        <v>Neobo AB Holdco 2.1.3</v>
      </c>
      <c r="Q73" s="342" t="str">
        <v>559408-9798</v>
      </c>
      <c r="R73" s="342" t="str">
        <v>Gimle 15</v>
      </c>
    </row>
    <row r="74" spans="1:18" ht="15" x14ac:dyDescent="0.4">
      <c r="A74" s="342" t="s">
        <v>275</v>
      </c>
      <c r="B74" s="342" t="s">
        <v>276</v>
      </c>
      <c r="C74" s="342" t="s">
        <v>277</v>
      </c>
      <c r="D74" s="347">
        <v>58703</v>
      </c>
      <c r="E74" s="342" t="s">
        <v>286</v>
      </c>
      <c r="F74" s="425" t="s">
        <v>279</v>
      </c>
      <c r="G74" s="425" t="s">
        <v>280</v>
      </c>
      <c r="H74" s="382" t="s">
        <v>281</v>
      </c>
      <c r="I74" s="426">
        <v>5591574362</v>
      </c>
      <c r="J74" s="342" t="s">
        <v>287</v>
      </c>
      <c r="K74" s="342" t="s">
        <v>259</v>
      </c>
      <c r="L74" s="342" t="s">
        <v>260</v>
      </c>
      <c r="M74" s="342" t="str">
        <f>Tabell2[[#This Row],[Fastigheter]]</f>
        <v>Edda 9</v>
      </c>
      <c r="O74" s="342" t="str">
        <v>Neobo AB Holdco 3</v>
      </c>
      <c r="Q74" s="342" t="str">
        <v>559408-9699</v>
      </c>
      <c r="R74" s="342" t="str">
        <v>Granlo 15:1</v>
      </c>
    </row>
    <row r="75" spans="1:18" ht="15" x14ac:dyDescent="0.4">
      <c r="A75" s="342" t="s">
        <v>275</v>
      </c>
      <c r="B75" s="342" t="s">
        <v>276</v>
      </c>
      <c r="C75" s="342" t="s">
        <v>277</v>
      </c>
      <c r="D75" s="347">
        <v>58704</v>
      </c>
      <c r="E75" s="342" t="s">
        <v>288</v>
      </c>
      <c r="F75" s="425" t="s">
        <v>279</v>
      </c>
      <c r="G75" s="425" t="s">
        <v>280</v>
      </c>
      <c r="H75" s="382" t="s">
        <v>281</v>
      </c>
      <c r="I75" s="426">
        <v>5591574362</v>
      </c>
      <c r="J75" s="342" t="s">
        <v>289</v>
      </c>
      <c r="K75" s="342" t="s">
        <v>259</v>
      </c>
      <c r="L75" s="342" t="s">
        <v>290</v>
      </c>
      <c r="M75" s="342" t="str">
        <f>Tabell2[[#This Row],[Fastigheter]]</f>
        <v>Fjolner 5</v>
      </c>
      <c r="O75" s="342" t="str">
        <v>Neobo AB Holdco 3.1</v>
      </c>
      <c r="Q75" s="342" t="str">
        <v>559408-9582</v>
      </c>
      <c r="R75" s="342" t="str">
        <v>Gredelby 7:85</v>
      </c>
    </row>
    <row r="76" spans="1:18" ht="15" x14ac:dyDescent="0.4">
      <c r="A76" s="342" t="s">
        <v>275</v>
      </c>
      <c r="B76" s="342" t="s">
        <v>276</v>
      </c>
      <c r="C76" s="342" t="s">
        <v>277</v>
      </c>
      <c r="D76" s="347">
        <v>58705</v>
      </c>
      <c r="E76" s="342" t="s">
        <v>291</v>
      </c>
      <c r="F76" s="425" t="s">
        <v>279</v>
      </c>
      <c r="G76" s="425" t="s">
        <v>280</v>
      </c>
      <c r="H76" s="382" t="s">
        <v>281</v>
      </c>
      <c r="I76" s="426">
        <v>5591574362</v>
      </c>
      <c r="J76" s="342" t="s">
        <v>292</v>
      </c>
      <c r="K76" s="342" t="s">
        <v>259</v>
      </c>
      <c r="L76" s="342" t="s">
        <v>290</v>
      </c>
      <c r="M76" s="342" t="str">
        <f>Tabell2[[#This Row],[Fastigheter]]</f>
        <v>Gimle 15</v>
      </c>
      <c r="O76" s="342" t="str">
        <v>Neobo AB Holdco 3.1.1</v>
      </c>
      <c r="Q76" s="342" t="str">
        <v>559408-9590</v>
      </c>
      <c r="R76" s="342" t="str">
        <v>Gustaf 3</v>
      </c>
    </row>
    <row r="77" spans="1:18" ht="15" x14ac:dyDescent="0.4">
      <c r="A77" s="342" t="s">
        <v>275</v>
      </c>
      <c r="B77" s="342" t="s">
        <v>276</v>
      </c>
      <c r="C77" s="342" t="s">
        <v>277</v>
      </c>
      <c r="D77" s="347">
        <v>58706</v>
      </c>
      <c r="E77" s="342" t="s">
        <v>293</v>
      </c>
      <c r="F77" s="425" t="s">
        <v>279</v>
      </c>
      <c r="G77" s="425" t="s">
        <v>280</v>
      </c>
      <c r="H77" s="382" t="s">
        <v>281</v>
      </c>
      <c r="I77" s="426">
        <v>5591574362</v>
      </c>
      <c r="J77" s="342" t="s">
        <v>294</v>
      </c>
      <c r="K77" s="342" t="s">
        <v>259</v>
      </c>
      <c r="L77" s="342" t="s">
        <v>290</v>
      </c>
      <c r="M77" s="342" t="str">
        <f>Tabell2[[#This Row],[Fastigheter]]</f>
        <v>Runa 6</v>
      </c>
      <c r="O77" s="342" t="str">
        <v>Neobo AB Holdco 4</v>
      </c>
      <c r="Q77" s="342" t="str">
        <v>559408-9707</v>
      </c>
      <c r="R77" s="342" t="str">
        <v>Gånsta 2:2</v>
      </c>
    </row>
    <row r="78" spans="1:18" ht="15" x14ac:dyDescent="0.4">
      <c r="A78" s="342" t="s">
        <v>275</v>
      </c>
      <c r="B78" s="342" t="s">
        <v>276</v>
      </c>
      <c r="C78" s="342" t="s">
        <v>277</v>
      </c>
      <c r="D78" s="347">
        <v>58707</v>
      </c>
      <c r="E78" s="342" t="s">
        <v>295</v>
      </c>
      <c r="F78" s="425" t="s">
        <v>279</v>
      </c>
      <c r="G78" s="425" t="s">
        <v>280</v>
      </c>
      <c r="H78" s="382" t="s">
        <v>281</v>
      </c>
      <c r="I78" s="426">
        <v>5591574362</v>
      </c>
      <c r="J78" s="342" t="s">
        <v>296</v>
      </c>
      <c r="K78" s="342" t="s">
        <v>259</v>
      </c>
      <c r="L78" s="342" t="s">
        <v>290</v>
      </c>
      <c r="M78" s="342" t="str">
        <f>Tabell2[[#This Row],[Fastigheter]]</f>
        <v>Skandia 2</v>
      </c>
      <c r="O78" s="342" t="str">
        <v>Neobo AB Holdco 4.1</v>
      </c>
      <c r="Q78" s="342" t="str">
        <v>559408-9608</v>
      </c>
      <c r="R78" s="342" t="str">
        <v>Gästgivaren 8</v>
      </c>
    </row>
    <row r="79" spans="1:18" ht="15" x14ac:dyDescent="0.4">
      <c r="A79" s="342" t="s">
        <v>297</v>
      </c>
      <c r="B79" s="342" t="s">
        <v>10</v>
      </c>
      <c r="C79" s="342" t="s">
        <v>298</v>
      </c>
      <c r="D79" s="347">
        <v>58801</v>
      </c>
      <c r="E79" s="342" t="s">
        <v>14</v>
      </c>
      <c r="F79" s="425" t="s">
        <v>299</v>
      </c>
      <c r="G79" s="425" t="s">
        <v>300</v>
      </c>
      <c r="H79" s="382" t="s">
        <v>301</v>
      </c>
      <c r="I79" s="426">
        <v>5591130405</v>
      </c>
      <c r="J79" s="342" t="s">
        <v>302</v>
      </c>
      <c r="K79" s="342" t="s">
        <v>259</v>
      </c>
      <c r="L79" s="342" t="s">
        <v>290</v>
      </c>
      <c r="M79" s="342" t="str">
        <f>Tabell2[[#This Row],[Fastigheter]]</f>
        <v>Innerstaden 1:38</v>
      </c>
      <c r="O79" s="342" t="str">
        <v>Neobo AB Holdco 4.1.1</v>
      </c>
      <c r="Q79" s="342" t="str">
        <v>559408-9988</v>
      </c>
      <c r="R79" s="342" t="str">
        <v>Göken 1</v>
      </c>
    </row>
    <row r="80" spans="1:18" ht="15" x14ac:dyDescent="0.4">
      <c r="A80" s="342" t="s">
        <v>303</v>
      </c>
      <c r="B80" s="342" t="s">
        <v>304</v>
      </c>
      <c r="C80" s="342" t="s">
        <v>305</v>
      </c>
      <c r="D80" s="347">
        <v>59301</v>
      </c>
      <c r="E80" s="342" t="s">
        <v>306</v>
      </c>
      <c r="F80" s="425" t="s">
        <v>307</v>
      </c>
      <c r="G80" s="425" t="s">
        <v>308</v>
      </c>
      <c r="H80" s="382" t="s">
        <v>309</v>
      </c>
      <c r="I80" s="426">
        <v>5568978257</v>
      </c>
      <c r="J80" s="342" t="s">
        <v>310</v>
      </c>
      <c r="K80" s="342" t="s">
        <v>66</v>
      </c>
      <c r="L80" s="342" t="s">
        <v>67</v>
      </c>
      <c r="M80" s="342" t="str">
        <f>Tabell2[[#This Row],[Fastigheter]]</f>
        <v>Svetsaren 9</v>
      </c>
      <c r="O80" s="342" t="str">
        <v>Neobo AB Holdco 4.1.2</v>
      </c>
      <c r="Q80" s="342" t="str">
        <v>559408-9996</v>
      </c>
      <c r="R80" s="342" t="str">
        <v>Hatten 15</v>
      </c>
    </row>
    <row r="81" spans="1:18" ht="15" x14ac:dyDescent="0.4">
      <c r="A81" s="342" t="s">
        <v>311</v>
      </c>
      <c r="B81" s="342" t="s">
        <v>312</v>
      </c>
      <c r="C81" s="342" t="s">
        <v>313</v>
      </c>
      <c r="D81" s="347">
        <v>59401</v>
      </c>
      <c r="E81" s="342" t="s">
        <v>314</v>
      </c>
      <c r="F81" s="425" t="s">
        <v>315</v>
      </c>
      <c r="G81" s="425" t="s">
        <v>316</v>
      </c>
      <c r="H81" s="382" t="s">
        <v>317</v>
      </c>
      <c r="I81" s="426">
        <v>5569193773</v>
      </c>
      <c r="J81" s="342" t="s">
        <v>318</v>
      </c>
      <c r="K81" s="342" t="s">
        <v>319</v>
      </c>
      <c r="L81" s="342" t="s">
        <v>320</v>
      </c>
      <c r="M81" s="342" t="str">
        <f>Tabell2[[#This Row],[Fastigheter]]</f>
        <v>Ratten 2</v>
      </c>
      <c r="O81" s="342" t="str">
        <v>Neobo AB Holdco 5</v>
      </c>
      <c r="Q81" s="342" t="str">
        <v>559408-9715</v>
      </c>
      <c r="R81" s="342" t="str">
        <v>Hermod 1</v>
      </c>
    </row>
    <row r="82" spans="1:18" ht="15" x14ac:dyDescent="0.4">
      <c r="A82" s="342" t="s">
        <v>311</v>
      </c>
      <c r="B82" s="342" t="s">
        <v>312</v>
      </c>
      <c r="C82" s="342" t="s">
        <v>313</v>
      </c>
      <c r="D82" s="347">
        <v>59402</v>
      </c>
      <c r="E82" s="342" t="s">
        <v>321</v>
      </c>
      <c r="F82" s="425" t="s">
        <v>315</v>
      </c>
      <c r="G82" s="425" t="s">
        <v>316</v>
      </c>
      <c r="H82" s="382" t="s">
        <v>317</v>
      </c>
      <c r="I82" s="426">
        <v>5569193773</v>
      </c>
      <c r="J82" s="342" t="s">
        <v>322</v>
      </c>
      <c r="K82" s="342" t="s">
        <v>319</v>
      </c>
      <c r="L82" s="342" t="s">
        <v>323</v>
      </c>
      <c r="M82" s="342" t="str">
        <f>Tabell2[[#This Row],[Fastigheter]]</f>
        <v>Balder Västra 1</v>
      </c>
      <c r="O82" s="342" t="str">
        <v>Neobo AB Holdco 5.1</v>
      </c>
      <c r="Q82" s="342" t="str">
        <v>559408-9913</v>
      </c>
      <c r="R82" s="342" t="str">
        <v>Hermod 2</v>
      </c>
    </row>
    <row r="83" spans="1:18" ht="15" x14ac:dyDescent="0.4">
      <c r="A83" s="342" t="s">
        <v>311</v>
      </c>
      <c r="B83" s="342" t="s">
        <v>312</v>
      </c>
      <c r="C83" s="342" t="s">
        <v>313</v>
      </c>
      <c r="D83" s="347">
        <v>59403</v>
      </c>
      <c r="E83" s="342" t="s">
        <v>324</v>
      </c>
      <c r="F83" s="425" t="s">
        <v>315</v>
      </c>
      <c r="G83" s="425" t="s">
        <v>316</v>
      </c>
      <c r="H83" s="382" t="s">
        <v>317</v>
      </c>
      <c r="I83" s="426">
        <v>5569193773</v>
      </c>
      <c r="J83" s="342" t="s">
        <v>325</v>
      </c>
      <c r="K83" s="342" t="s">
        <v>319</v>
      </c>
      <c r="L83" s="342" t="s">
        <v>326</v>
      </c>
      <c r="M83" s="342" t="str">
        <f>Tabell2[[#This Row],[Fastigheter]]</f>
        <v>Ribban 9</v>
      </c>
      <c r="O83" s="342" t="str">
        <v>Neobo AB Holdco 6</v>
      </c>
      <c r="Q83" s="342" t="str">
        <v>559408-9723</v>
      </c>
      <c r="R83" s="342" t="str">
        <v>Hermod 3</v>
      </c>
    </row>
    <row r="84" spans="1:18" ht="15" x14ac:dyDescent="0.4">
      <c r="A84" s="342" t="s">
        <v>311</v>
      </c>
      <c r="B84" s="342" t="s">
        <v>312</v>
      </c>
      <c r="C84" s="342" t="s">
        <v>313</v>
      </c>
      <c r="D84" s="347">
        <v>59404</v>
      </c>
      <c r="E84" s="342" t="s">
        <v>327</v>
      </c>
      <c r="F84" s="425" t="s">
        <v>315</v>
      </c>
      <c r="G84" s="425" t="s">
        <v>316</v>
      </c>
      <c r="H84" s="382" t="s">
        <v>317</v>
      </c>
      <c r="I84" s="426">
        <v>5569193773</v>
      </c>
      <c r="J84" s="342" t="s">
        <v>328</v>
      </c>
      <c r="K84" s="342" t="s">
        <v>319</v>
      </c>
      <c r="L84" s="342" t="s">
        <v>329</v>
      </c>
      <c r="M84" s="342" t="str">
        <f>Tabell2[[#This Row],[Fastigheter]]</f>
        <v>Humlan 8</v>
      </c>
      <c r="O84" s="342" t="str">
        <v>Neobo AB Holdco 6.1</v>
      </c>
      <c r="Q84" s="342" t="str">
        <v>559408-9905</v>
      </c>
      <c r="R84" s="342" t="str">
        <v>Hermod 4</v>
      </c>
    </row>
    <row r="85" spans="1:18" ht="15" x14ac:dyDescent="0.4">
      <c r="A85" s="342" t="s">
        <v>330</v>
      </c>
      <c r="B85" s="342" t="s">
        <v>331</v>
      </c>
      <c r="C85" s="342" t="s">
        <v>332</v>
      </c>
      <c r="D85" s="347">
        <v>60000</v>
      </c>
      <c r="E85" s="353"/>
      <c r="F85" s="425" t="s">
        <v>333</v>
      </c>
      <c r="G85" s="425" t="s">
        <v>334</v>
      </c>
      <c r="H85" s="382" t="s">
        <v>335</v>
      </c>
      <c r="I85" s="426">
        <v>5592276314</v>
      </c>
      <c r="M85" s="342" t="str">
        <f>"Ej fast"&amp;" "&amp;Tabell2[[#This Row],[Bolagsnamn]]</f>
        <v>Ej fast Neobo Parken AB</v>
      </c>
      <c r="O85" s="342" t="str">
        <v>Neobo AB Holdco 7</v>
      </c>
      <c r="Q85" s="342" t="str">
        <v>559408-9749</v>
      </c>
      <c r="R85" s="342" t="str">
        <v>Hjärpen 2</v>
      </c>
    </row>
    <row r="86" spans="1:18" ht="15" x14ac:dyDescent="0.4">
      <c r="A86" s="342" t="s">
        <v>336</v>
      </c>
      <c r="B86" s="342" t="s">
        <v>337</v>
      </c>
      <c r="C86" s="342" t="s">
        <v>338</v>
      </c>
      <c r="D86" s="347">
        <v>60301</v>
      </c>
      <c r="E86" s="342" t="s">
        <v>339</v>
      </c>
      <c r="F86" s="425" t="s">
        <v>340</v>
      </c>
      <c r="G86" s="425" t="s">
        <v>341</v>
      </c>
      <c r="H86" s="382" t="s">
        <v>342</v>
      </c>
      <c r="I86" s="426">
        <v>5592182215</v>
      </c>
      <c r="J86" s="342" t="s">
        <v>343</v>
      </c>
      <c r="K86" s="342" t="s">
        <v>344</v>
      </c>
      <c r="L86" s="342" t="s">
        <v>345</v>
      </c>
      <c r="M86" s="342" t="str">
        <f>Tabell2[[#This Row],[Fastigheter]]</f>
        <v>Gredelby 7:85</v>
      </c>
      <c r="O86" s="342" t="str">
        <v>Neobo AB Holdco 7.1</v>
      </c>
      <c r="Q86" s="342" t="str">
        <v>559408-9871</v>
      </c>
      <c r="R86" s="342" t="str">
        <v>Humlan 8</v>
      </c>
    </row>
    <row r="87" spans="1:18" ht="15" x14ac:dyDescent="0.4">
      <c r="A87" s="342" t="s">
        <v>346</v>
      </c>
      <c r="B87" s="342" t="s">
        <v>347</v>
      </c>
      <c r="C87" s="342" t="s">
        <v>348</v>
      </c>
      <c r="D87" s="347">
        <v>61000</v>
      </c>
      <c r="E87" s="353"/>
      <c r="F87" s="425" t="s">
        <v>349</v>
      </c>
      <c r="G87" s="425" t="s">
        <v>350</v>
      </c>
      <c r="H87" s="382" t="s">
        <v>351</v>
      </c>
      <c r="I87" s="426">
        <v>5592222995</v>
      </c>
      <c r="M87" s="342" t="str">
        <f>"Ej fast"&amp;" "&amp;Tabell2[[#This Row],[Bolagsnamn]]</f>
        <v>Ej fast Neobo Mitt Holding AB</v>
      </c>
      <c r="O87" s="342" t="str">
        <v>Neobo AB Holdco 7.1.1</v>
      </c>
      <c r="Q87" s="342" t="str">
        <v>559408-9897</v>
      </c>
      <c r="R87" s="342" t="str">
        <v>Humlen 16</v>
      </c>
    </row>
    <row r="88" spans="1:18" ht="15" x14ac:dyDescent="0.4">
      <c r="A88" s="342" t="s">
        <v>352</v>
      </c>
      <c r="B88" s="342" t="s">
        <v>353</v>
      </c>
      <c r="C88" s="342" t="s">
        <v>354</v>
      </c>
      <c r="D88" s="347">
        <v>61101</v>
      </c>
      <c r="E88" s="342" t="s">
        <v>355</v>
      </c>
      <c r="F88" s="425" t="s">
        <v>356</v>
      </c>
      <c r="G88" s="425" t="s">
        <v>357</v>
      </c>
      <c r="H88" s="382" t="s">
        <v>358</v>
      </c>
      <c r="I88" s="426">
        <v>5567076616</v>
      </c>
      <c r="J88" s="342" t="s">
        <v>359</v>
      </c>
      <c r="K88" s="342" t="s">
        <v>360</v>
      </c>
      <c r="L88" s="342" t="s">
        <v>361</v>
      </c>
      <c r="M88" s="342" t="str">
        <f>Tabell2[[#This Row],[Fastigheter]]</f>
        <v>Apollo 1</v>
      </c>
      <c r="O88" s="342" t="str">
        <v>Neobo AB Holdco 7.1.2</v>
      </c>
      <c r="Q88" s="342" t="str">
        <v>559408-9889</v>
      </c>
      <c r="R88" s="342" t="str">
        <v>Humlen 7</v>
      </c>
    </row>
    <row r="89" spans="1:18" ht="15" x14ac:dyDescent="0.4">
      <c r="A89" s="342" t="s">
        <v>352</v>
      </c>
      <c r="B89" s="342" t="s">
        <v>353</v>
      </c>
      <c r="C89" s="342" t="s">
        <v>354</v>
      </c>
      <c r="D89" s="347">
        <v>61102</v>
      </c>
      <c r="E89" s="342" t="s">
        <v>362</v>
      </c>
      <c r="F89" s="425" t="s">
        <v>356</v>
      </c>
      <c r="G89" s="425" t="s">
        <v>357</v>
      </c>
      <c r="H89" s="382" t="s">
        <v>358</v>
      </c>
      <c r="I89" s="426">
        <v>5567076616</v>
      </c>
      <c r="J89" s="342" t="s">
        <v>363</v>
      </c>
      <c r="K89" s="342" t="s">
        <v>360</v>
      </c>
      <c r="L89" s="342" t="s">
        <v>361</v>
      </c>
      <c r="M89" s="342" t="str">
        <f>Tabell2[[#This Row],[Fastigheter]]</f>
        <v>Diana 1</v>
      </c>
      <c r="O89" s="342" t="str">
        <v>Neobo AB Holdco 8</v>
      </c>
      <c r="Q89" s="342" t="str">
        <v>559408-9756</v>
      </c>
      <c r="R89" s="342" t="str">
        <v>Hummern 11</v>
      </c>
    </row>
    <row r="90" spans="1:18" ht="15" x14ac:dyDescent="0.4">
      <c r="A90" s="342" t="s">
        <v>352</v>
      </c>
      <c r="B90" s="342" t="s">
        <v>353</v>
      </c>
      <c r="C90" s="342" t="s">
        <v>354</v>
      </c>
      <c r="D90" s="347">
        <v>61103</v>
      </c>
      <c r="E90" s="342" t="s">
        <v>364</v>
      </c>
      <c r="F90" s="425" t="s">
        <v>356</v>
      </c>
      <c r="G90" s="425" t="s">
        <v>357</v>
      </c>
      <c r="H90" s="382" t="s">
        <v>358</v>
      </c>
      <c r="I90" s="426">
        <v>5567076616</v>
      </c>
      <c r="J90" s="342" t="s">
        <v>365</v>
      </c>
      <c r="K90" s="342" t="s">
        <v>360</v>
      </c>
      <c r="L90" s="342" t="s">
        <v>361</v>
      </c>
      <c r="M90" s="342" t="str">
        <f>Tabell2[[#This Row],[Fastigheter]]</f>
        <v>Kometen 20</v>
      </c>
      <c r="O90" s="342" t="str">
        <v>Neobo AB Propco 2.1.2.1</v>
      </c>
      <c r="Q90" s="342" t="str">
        <v>559408-9806</v>
      </c>
      <c r="R90" s="342" t="str">
        <v>Hästen 13</v>
      </c>
    </row>
    <row r="91" spans="1:18" ht="15" x14ac:dyDescent="0.4">
      <c r="A91" s="342" t="s">
        <v>352</v>
      </c>
      <c r="B91" s="342" t="s">
        <v>353</v>
      </c>
      <c r="C91" s="342" t="s">
        <v>354</v>
      </c>
      <c r="D91" s="347">
        <v>61104</v>
      </c>
      <c r="E91" s="342" t="s">
        <v>366</v>
      </c>
      <c r="F91" s="425" t="s">
        <v>356</v>
      </c>
      <c r="G91" s="425" t="s">
        <v>357</v>
      </c>
      <c r="H91" s="382" t="s">
        <v>358</v>
      </c>
      <c r="I91" s="426">
        <v>5567076616</v>
      </c>
      <c r="J91" s="342" t="s">
        <v>367</v>
      </c>
      <c r="K91" s="342" t="s">
        <v>360</v>
      </c>
      <c r="L91" s="342" t="s">
        <v>361</v>
      </c>
      <c r="M91" s="342" t="str">
        <f>Tabell2[[#This Row],[Fastigheter]]</f>
        <v>Kråkbäret 1</v>
      </c>
      <c r="O91" s="342" t="str">
        <v>Neobo Falköping AB</v>
      </c>
      <c r="Q91" s="342" t="str">
        <v>559408-9657</v>
      </c>
      <c r="R91" s="342" t="str">
        <v>Hästen 4</v>
      </c>
    </row>
    <row r="92" spans="1:18" ht="15" x14ac:dyDescent="0.4">
      <c r="A92" s="342" t="s">
        <v>352</v>
      </c>
      <c r="B92" s="342" t="s">
        <v>353</v>
      </c>
      <c r="C92" s="342" t="s">
        <v>354</v>
      </c>
      <c r="D92" s="347">
        <v>61105</v>
      </c>
      <c r="E92" s="342" t="s">
        <v>368</v>
      </c>
      <c r="F92" s="425" t="s">
        <v>356</v>
      </c>
      <c r="G92" s="425" t="s">
        <v>357</v>
      </c>
      <c r="H92" s="382" t="s">
        <v>358</v>
      </c>
      <c r="I92" s="426">
        <v>5567076616</v>
      </c>
      <c r="J92" s="342" t="s">
        <v>369</v>
      </c>
      <c r="K92" s="342" t="s">
        <v>360</v>
      </c>
      <c r="L92" s="342" t="s">
        <v>370</v>
      </c>
      <c r="M92" s="342" t="str">
        <f>Tabell2[[#This Row],[Fastigheter]]</f>
        <v>Lyktan 7</v>
      </c>
      <c r="O92" s="342" t="str">
        <v>Neobo AB Propco 2.1.2.2</v>
      </c>
      <c r="Q92" s="342" t="str">
        <v>559408-9558</v>
      </c>
      <c r="R92" s="342" t="str">
        <v>Ingefäran 3</v>
      </c>
    </row>
    <row r="93" spans="1:18" ht="15" x14ac:dyDescent="0.4">
      <c r="A93" s="342" t="s">
        <v>352</v>
      </c>
      <c r="B93" s="342" t="s">
        <v>353</v>
      </c>
      <c r="C93" s="342" t="s">
        <v>354</v>
      </c>
      <c r="D93" s="347">
        <v>61106</v>
      </c>
      <c r="E93" s="342" t="s">
        <v>371</v>
      </c>
      <c r="F93" s="425" t="s">
        <v>356</v>
      </c>
      <c r="G93" s="425" t="s">
        <v>357</v>
      </c>
      <c r="H93" s="382" t="s">
        <v>358</v>
      </c>
      <c r="I93" s="426">
        <v>5567076616</v>
      </c>
      <c r="J93" s="342" t="s">
        <v>372</v>
      </c>
      <c r="K93" s="342" t="s">
        <v>360</v>
      </c>
      <c r="L93" s="342" t="s">
        <v>370</v>
      </c>
      <c r="M93" s="342" t="str">
        <f>Tabell2[[#This Row],[Fastigheter]]</f>
        <v>Lyktan 9</v>
      </c>
      <c r="O93" s="342" t="str">
        <v>Neobo Mariestad 2 AB</v>
      </c>
      <c r="Q93" s="342" t="str">
        <v>559408-9640</v>
      </c>
      <c r="R93" s="342" t="str">
        <v>Ingenjören 11</v>
      </c>
    </row>
    <row r="94" spans="1:18" ht="15" x14ac:dyDescent="0.4">
      <c r="A94" s="342" t="s">
        <v>352</v>
      </c>
      <c r="B94" s="342" t="s">
        <v>353</v>
      </c>
      <c r="C94" s="342" t="s">
        <v>354</v>
      </c>
      <c r="D94" s="347">
        <v>61107</v>
      </c>
      <c r="E94" s="342" t="s">
        <v>373</v>
      </c>
      <c r="F94" s="425" t="s">
        <v>356</v>
      </c>
      <c r="G94" s="425" t="s">
        <v>357</v>
      </c>
      <c r="H94" s="382" t="s">
        <v>358</v>
      </c>
      <c r="I94" s="426">
        <v>5567076616</v>
      </c>
      <c r="J94" s="342" t="s">
        <v>374</v>
      </c>
      <c r="K94" s="342" t="s">
        <v>360</v>
      </c>
      <c r="L94" s="342" t="s">
        <v>370</v>
      </c>
      <c r="M94" s="342" t="str">
        <f>Tabell2[[#This Row],[Fastigheter]]</f>
        <v>Norrmalm 18</v>
      </c>
      <c r="O94" s="342" t="str">
        <v>Neobo AB Propco 2.1.2.3</v>
      </c>
      <c r="Q94" s="342" t="str">
        <v>559408-9566</v>
      </c>
      <c r="R94" s="342" t="str">
        <v>Innerstaden 1:38</v>
      </c>
    </row>
    <row r="95" spans="1:18" ht="15" x14ac:dyDescent="0.4">
      <c r="A95" s="342" t="s">
        <v>352</v>
      </c>
      <c r="B95" s="342" t="s">
        <v>353</v>
      </c>
      <c r="C95" s="342" t="s">
        <v>354</v>
      </c>
      <c r="D95" s="347">
        <v>61108</v>
      </c>
      <c r="E95" s="342" t="s">
        <v>375</v>
      </c>
      <c r="F95" s="425" t="s">
        <v>356</v>
      </c>
      <c r="G95" s="425" t="s">
        <v>357</v>
      </c>
      <c r="H95" s="382" t="s">
        <v>358</v>
      </c>
      <c r="I95" s="426">
        <v>5567076616</v>
      </c>
      <c r="J95" s="342" t="s">
        <v>376</v>
      </c>
      <c r="K95" s="342" t="s">
        <v>360</v>
      </c>
      <c r="L95" s="342" t="s">
        <v>377</v>
      </c>
      <c r="M95" s="342" t="str">
        <f>Tabell2[[#This Row],[Fastigheter]]</f>
        <v>Nötskrikan 12</v>
      </c>
      <c r="O95" s="342" t="str">
        <v>Neobo Norrköping 2 AB</v>
      </c>
      <c r="Q95" s="342" t="str">
        <v>559408-9632</v>
      </c>
      <c r="R95" s="342" t="str">
        <v>Jetten 7</v>
      </c>
    </row>
    <row r="96" spans="1:18" ht="15" x14ac:dyDescent="0.4">
      <c r="A96" s="342" t="s">
        <v>352</v>
      </c>
      <c r="B96" s="342" t="s">
        <v>353</v>
      </c>
      <c r="C96" s="342" t="s">
        <v>354</v>
      </c>
      <c r="D96" s="347">
        <v>61109</v>
      </c>
      <c r="E96" s="342" t="s">
        <v>378</v>
      </c>
      <c r="F96" s="425" t="s">
        <v>356</v>
      </c>
      <c r="G96" s="425" t="s">
        <v>357</v>
      </c>
      <c r="H96" s="382" t="s">
        <v>358</v>
      </c>
      <c r="I96" s="426">
        <v>5567076616</v>
      </c>
      <c r="J96" s="342" t="s">
        <v>379</v>
      </c>
      <c r="K96" s="342" t="s">
        <v>360</v>
      </c>
      <c r="L96" s="342" t="s">
        <v>370</v>
      </c>
      <c r="M96" s="342" t="str">
        <f>Tabell2[[#This Row],[Fastigheter]]</f>
        <v>Oden 11</v>
      </c>
      <c r="O96" s="342" t="str">
        <v>Neobo AB Propco 2.1.2.4</v>
      </c>
      <c r="Q96" s="342" t="str">
        <v>559408-9574</v>
      </c>
      <c r="R96" s="342" t="str">
        <v>Jullen 6</v>
      </c>
    </row>
    <row r="97" spans="1:18" ht="15" x14ac:dyDescent="0.4">
      <c r="A97" s="342" t="s">
        <v>352</v>
      </c>
      <c r="B97" s="342" t="s">
        <v>353</v>
      </c>
      <c r="C97" s="342" t="s">
        <v>354</v>
      </c>
      <c r="D97" s="347">
        <v>61110</v>
      </c>
      <c r="E97" s="342" t="s">
        <v>380</v>
      </c>
      <c r="F97" s="425" t="s">
        <v>356</v>
      </c>
      <c r="G97" s="425" t="s">
        <v>357</v>
      </c>
      <c r="H97" s="382" t="s">
        <v>358</v>
      </c>
      <c r="I97" s="426">
        <v>5567076616</v>
      </c>
      <c r="J97" s="342" t="s">
        <v>381</v>
      </c>
      <c r="K97" s="342" t="s">
        <v>360</v>
      </c>
      <c r="L97" s="342" t="s">
        <v>370</v>
      </c>
      <c r="M97" s="342" t="str">
        <f>Tabell2[[#This Row],[Fastigheter]]</f>
        <v>Oden 6</v>
      </c>
      <c r="O97" s="342" t="str">
        <v>Neobo Skara AB</v>
      </c>
      <c r="Q97" s="342" t="str">
        <v>559408-9624</v>
      </c>
      <c r="R97" s="342" t="str">
        <v>Kaparen 1</v>
      </c>
    </row>
    <row r="98" spans="1:18" ht="15" x14ac:dyDescent="0.4">
      <c r="A98" s="342" t="s">
        <v>352</v>
      </c>
      <c r="B98" s="342" t="s">
        <v>353</v>
      </c>
      <c r="C98" s="342" t="s">
        <v>354</v>
      </c>
      <c r="D98" s="347">
        <v>61111</v>
      </c>
      <c r="E98" s="342" t="s">
        <v>382</v>
      </c>
      <c r="F98" s="425" t="s">
        <v>356</v>
      </c>
      <c r="G98" s="425" t="s">
        <v>357</v>
      </c>
      <c r="H98" s="382" t="s">
        <v>358</v>
      </c>
      <c r="I98" s="426">
        <v>5567076616</v>
      </c>
      <c r="J98" s="342" t="s">
        <v>383</v>
      </c>
      <c r="K98" s="342" t="s">
        <v>360</v>
      </c>
      <c r="L98" s="342" t="s">
        <v>384</v>
      </c>
      <c r="M98" s="342" t="str">
        <f>Tabell2[[#This Row],[Fastigheter]]</f>
        <v>Sotaren 7</v>
      </c>
      <c r="O98" s="342" t="str">
        <v>Neobo Propco 2.1.2.4.1 AB</v>
      </c>
      <c r="Q98" s="342" t="str">
        <v>559408-9863</v>
      </c>
      <c r="R98" s="342" t="str">
        <v>Klockaren 11</v>
      </c>
    </row>
    <row r="99" spans="1:18" ht="15" x14ac:dyDescent="0.4">
      <c r="A99" s="342" t="s">
        <v>352</v>
      </c>
      <c r="B99" s="342" t="s">
        <v>353</v>
      </c>
      <c r="C99" s="342" t="s">
        <v>354</v>
      </c>
      <c r="D99" s="347">
        <v>61112</v>
      </c>
      <c r="E99" s="342" t="s">
        <v>385</v>
      </c>
      <c r="F99" s="425" t="s">
        <v>356</v>
      </c>
      <c r="G99" s="425" t="s">
        <v>357</v>
      </c>
      <c r="H99" s="382" t="s">
        <v>358</v>
      </c>
      <c r="I99" s="426">
        <v>5567076616</v>
      </c>
      <c r="J99" s="342" t="s">
        <v>386</v>
      </c>
      <c r="K99" s="342" t="s">
        <v>360</v>
      </c>
      <c r="L99" s="342" t="s">
        <v>377</v>
      </c>
      <c r="M99" s="342" t="str">
        <f>Tabell2[[#This Row],[Fastigheter]]</f>
        <v>Örnen 16</v>
      </c>
      <c r="O99" s="342" t="str">
        <v>Neobo AB Propco 8.1</v>
      </c>
      <c r="Q99" s="342" t="str">
        <v>559408-9855</v>
      </c>
      <c r="R99" s="342" t="str">
        <v>Knivsta Continental Apartments</v>
      </c>
    </row>
    <row r="100" spans="1:18" ht="15" x14ac:dyDescent="0.4">
      <c r="A100" s="342" t="s">
        <v>352</v>
      </c>
      <c r="B100" s="342" t="s">
        <v>353</v>
      </c>
      <c r="C100" s="342" t="s">
        <v>354</v>
      </c>
      <c r="D100" s="347">
        <v>61113</v>
      </c>
      <c r="E100" s="342" t="s">
        <v>387</v>
      </c>
      <c r="F100" s="425" t="s">
        <v>356</v>
      </c>
      <c r="G100" s="425" t="s">
        <v>357</v>
      </c>
      <c r="H100" s="382" t="s">
        <v>358</v>
      </c>
      <c r="I100" s="426">
        <v>5567076616</v>
      </c>
      <c r="J100" s="342" t="s">
        <v>388</v>
      </c>
      <c r="K100" s="342" t="s">
        <v>389</v>
      </c>
      <c r="L100" s="342" t="s">
        <v>390</v>
      </c>
      <c r="M100" s="342" t="str">
        <f>Tabell2[[#This Row],[Fastigheter]]</f>
        <v>Rockebro 7:164</v>
      </c>
      <c r="O100" s="342" t="str">
        <v>Neobo AB Propco 8.2</v>
      </c>
      <c r="Q100" s="342" t="str">
        <v>559163-6138</v>
      </c>
      <c r="R100" s="342" t="str">
        <v>Kometen 20</v>
      </c>
    </row>
    <row r="101" spans="1:18" ht="15" x14ac:dyDescent="0.4">
      <c r="A101" s="342" t="s">
        <v>391</v>
      </c>
      <c r="B101" s="342" t="s">
        <v>392</v>
      </c>
      <c r="C101" s="342" t="s">
        <v>393</v>
      </c>
      <c r="D101" s="347">
        <v>61201</v>
      </c>
      <c r="E101" s="342" t="s">
        <v>394</v>
      </c>
      <c r="F101" s="425" t="s">
        <v>395</v>
      </c>
      <c r="G101" s="425" t="s">
        <v>396</v>
      </c>
      <c r="H101" s="382" t="s">
        <v>397</v>
      </c>
      <c r="I101" s="426">
        <v>5566494273</v>
      </c>
      <c r="J101" s="342" t="s">
        <v>398</v>
      </c>
      <c r="K101" s="342" t="s">
        <v>360</v>
      </c>
      <c r="L101" s="342" t="s">
        <v>370</v>
      </c>
      <c r="M101" s="342" t="str">
        <f>Tabell2[[#This Row],[Fastigheter]]</f>
        <v>Västermalm 21</v>
      </c>
      <c r="O101" s="342" t="str">
        <v>Neobo Nevisborg AB</v>
      </c>
      <c r="Q101" s="342" t="str">
        <v>556173-2636</v>
      </c>
      <c r="R101" s="342" t="str">
        <v>Kommissionären 3</v>
      </c>
    </row>
    <row r="102" spans="1:18" ht="15" x14ac:dyDescent="0.4">
      <c r="A102" s="342" t="s">
        <v>399</v>
      </c>
      <c r="B102" s="342" t="s">
        <v>400</v>
      </c>
      <c r="C102" s="342" t="s">
        <v>401</v>
      </c>
      <c r="D102" s="347">
        <v>61401</v>
      </c>
      <c r="E102" s="342" t="s">
        <v>402</v>
      </c>
      <c r="F102" s="425" t="s">
        <v>403</v>
      </c>
      <c r="G102" s="425" t="s">
        <v>404</v>
      </c>
      <c r="H102" s="382" t="s">
        <v>405</v>
      </c>
      <c r="I102" s="426">
        <v>9696648386</v>
      </c>
      <c r="J102" s="342" t="s">
        <v>406</v>
      </c>
      <c r="K102" s="342" t="s">
        <v>407</v>
      </c>
      <c r="L102" s="342" t="s">
        <v>408</v>
      </c>
      <c r="M102" s="342" t="str">
        <f>Tabell2[[#This Row],[Fastigheter]]</f>
        <v>Letten 1</v>
      </c>
      <c r="O102" s="342" t="str">
        <v>Neobo Oscarsbo AB</v>
      </c>
      <c r="Q102" s="342" t="str">
        <v>556691-9543</v>
      </c>
      <c r="R102" s="342" t="str">
        <v>Konvaljen 12</v>
      </c>
    </row>
    <row r="103" spans="1:18" ht="15" x14ac:dyDescent="0.4">
      <c r="A103" s="342" t="s">
        <v>399</v>
      </c>
      <c r="B103" s="342" t="s">
        <v>400</v>
      </c>
      <c r="C103" s="342" t="s">
        <v>401</v>
      </c>
      <c r="D103" s="347">
        <v>61402</v>
      </c>
      <c r="E103" s="342" t="s">
        <v>409</v>
      </c>
      <c r="F103" s="425" t="s">
        <v>403</v>
      </c>
      <c r="G103" s="425" t="s">
        <v>404</v>
      </c>
      <c r="H103" s="382" t="s">
        <v>405</v>
      </c>
      <c r="I103" s="426">
        <v>9696648386</v>
      </c>
      <c r="J103" s="342" t="s">
        <v>410</v>
      </c>
      <c r="K103" s="342" t="s">
        <v>407</v>
      </c>
      <c r="L103" s="342" t="s">
        <v>408</v>
      </c>
      <c r="M103" s="342" t="str">
        <f>Tabell2[[#This Row],[Fastigheter]]</f>
        <v>Letten 2</v>
      </c>
      <c r="O103" s="342" t="str">
        <v>Neobo East AB</v>
      </c>
      <c r="Q103" s="342" t="str">
        <v>556710-5902</v>
      </c>
      <c r="R103" s="342" t="str">
        <v>Korpen 4</v>
      </c>
    </row>
    <row r="104" spans="1:18" ht="15" x14ac:dyDescent="0.4">
      <c r="A104" s="342" t="s">
        <v>399</v>
      </c>
      <c r="B104" s="342" t="s">
        <v>400</v>
      </c>
      <c r="C104" s="342" t="s">
        <v>401</v>
      </c>
      <c r="D104" s="347">
        <v>61403</v>
      </c>
      <c r="E104" s="342" t="s">
        <v>411</v>
      </c>
      <c r="F104" s="425" t="s">
        <v>403</v>
      </c>
      <c r="G104" s="425" t="s">
        <v>404</v>
      </c>
      <c r="H104" s="382" t="s">
        <v>405</v>
      </c>
      <c r="I104" s="426">
        <v>9696648386</v>
      </c>
      <c r="J104" s="342" t="s">
        <v>412</v>
      </c>
      <c r="K104" s="342" t="s">
        <v>407</v>
      </c>
      <c r="L104" s="342" t="s">
        <v>408</v>
      </c>
      <c r="M104" s="342" t="str">
        <f>Tabell2[[#This Row],[Fastigheter]]</f>
        <v>Letten 5</v>
      </c>
      <c r="O104" s="342" t="str">
        <v>Neobo i Enköping AB</v>
      </c>
      <c r="Q104" s="342" t="str">
        <v>559082-2622</v>
      </c>
      <c r="R104" s="342" t="str">
        <v>Kraften 4</v>
      </c>
    </row>
    <row r="105" spans="1:18" ht="15" x14ac:dyDescent="0.4">
      <c r="A105" s="342" t="s">
        <v>399</v>
      </c>
      <c r="B105" s="342" t="s">
        <v>400</v>
      </c>
      <c r="C105" s="342" t="s">
        <v>401</v>
      </c>
      <c r="D105" s="347">
        <v>61404</v>
      </c>
      <c r="E105" s="342" t="s">
        <v>413</v>
      </c>
      <c r="F105" s="425" t="s">
        <v>403</v>
      </c>
      <c r="G105" s="425" t="s">
        <v>404</v>
      </c>
      <c r="H105" s="382" t="s">
        <v>405</v>
      </c>
      <c r="I105" s="426">
        <v>9696648386</v>
      </c>
      <c r="J105" s="342" t="s">
        <v>414</v>
      </c>
      <c r="K105" s="342" t="s">
        <v>407</v>
      </c>
      <c r="L105" s="342" t="s">
        <v>408</v>
      </c>
      <c r="M105" s="342" t="str">
        <f>Tabell2[[#This Row],[Fastigheter]]</f>
        <v>Letten 6</v>
      </c>
      <c r="O105" s="342" t="str">
        <v>Neobo i Märsta AB</v>
      </c>
      <c r="Q105" s="342" t="str">
        <v>556652-7049</v>
      </c>
      <c r="R105" s="342" t="str">
        <v>Kronan 2</v>
      </c>
    </row>
    <row r="106" spans="1:18" ht="15" x14ac:dyDescent="0.4">
      <c r="A106" s="342" t="s">
        <v>415</v>
      </c>
      <c r="B106" s="342" t="s">
        <v>416</v>
      </c>
      <c r="C106" s="342" t="s">
        <v>417</v>
      </c>
      <c r="D106" s="347">
        <v>61501</v>
      </c>
      <c r="E106" s="342" t="s">
        <v>418</v>
      </c>
      <c r="F106" s="425" t="s">
        <v>419</v>
      </c>
      <c r="G106" s="425" t="s">
        <v>420</v>
      </c>
      <c r="H106" s="382" t="s">
        <v>421</v>
      </c>
      <c r="I106" s="426">
        <v>5566809363</v>
      </c>
      <c r="J106" s="342" t="s">
        <v>422</v>
      </c>
      <c r="K106" s="342" t="s">
        <v>423</v>
      </c>
      <c r="L106" s="342" t="s">
        <v>424</v>
      </c>
      <c r="M106" s="342" t="str">
        <f>Tabell2[[#This Row],[Fastigheter]]</f>
        <v>Tellus 1</v>
      </c>
      <c r="O106" s="342" t="str">
        <v>Neobo Träkolet AB</v>
      </c>
      <c r="Q106" s="342" t="str">
        <v>556883-4989</v>
      </c>
      <c r="R106" s="342" t="str">
        <v>Kronhjorten 22</v>
      </c>
    </row>
    <row r="107" spans="1:18" ht="15" x14ac:dyDescent="0.4">
      <c r="A107" s="342" t="s">
        <v>425</v>
      </c>
      <c r="B107" s="342" t="s">
        <v>426</v>
      </c>
      <c r="C107" s="342" t="s">
        <v>427</v>
      </c>
      <c r="D107" s="347">
        <v>62201</v>
      </c>
      <c r="E107" s="342" t="s">
        <v>428</v>
      </c>
      <c r="F107" s="425" t="s">
        <v>429</v>
      </c>
      <c r="G107" s="425" t="s">
        <v>430</v>
      </c>
      <c r="H107" s="382" t="s">
        <v>431</v>
      </c>
      <c r="I107" s="426">
        <v>5592736341</v>
      </c>
      <c r="J107" s="342" t="s">
        <v>432</v>
      </c>
      <c r="K107" s="342" t="s">
        <v>433</v>
      </c>
      <c r="L107" s="342" t="s">
        <v>434</v>
      </c>
      <c r="M107" s="342" t="str">
        <f>Tabell2[[#This Row],[Fastigheter]]</f>
        <v>Sovsäcken 2</v>
      </c>
      <c r="O107" s="342" t="str">
        <v>Neobo Mjärden AB</v>
      </c>
      <c r="Q107" s="342" t="str">
        <v>556704-6767</v>
      </c>
      <c r="R107" s="342" t="str">
        <v>Kråkbäret 1</v>
      </c>
    </row>
    <row r="108" spans="1:18" ht="15" x14ac:dyDescent="0.4">
      <c r="A108" s="342" t="s">
        <v>435</v>
      </c>
      <c r="B108" s="342" t="s">
        <v>436</v>
      </c>
      <c r="C108" s="342" t="s">
        <v>437</v>
      </c>
      <c r="D108" s="347">
        <v>62301</v>
      </c>
      <c r="E108" s="342" t="s">
        <v>438</v>
      </c>
      <c r="F108" s="425" t="s">
        <v>439</v>
      </c>
      <c r="G108" s="425" t="s">
        <v>440</v>
      </c>
      <c r="H108" s="382" t="s">
        <v>441</v>
      </c>
      <c r="I108" s="426">
        <v>5592736358</v>
      </c>
      <c r="J108" s="342" t="s">
        <v>442</v>
      </c>
      <c r="K108" s="342" t="s">
        <v>443</v>
      </c>
      <c r="L108" s="342" t="s">
        <v>444</v>
      </c>
      <c r="M108" s="342" t="str">
        <f>Tabell2[[#This Row],[Fastigheter]]</f>
        <v>Ålen 1</v>
      </c>
      <c r="O108" s="342" t="str">
        <v>Neobo Helsingborg 5 AB</v>
      </c>
      <c r="Q108" s="342" t="str">
        <v>556751-3063</v>
      </c>
      <c r="R108" s="342" t="str">
        <v>Krögaren 4</v>
      </c>
    </row>
    <row r="109" spans="1:18" ht="15" x14ac:dyDescent="0.4">
      <c r="A109" s="342" t="s">
        <v>445</v>
      </c>
      <c r="B109" s="342" t="s">
        <v>446</v>
      </c>
      <c r="C109" s="342" t="s">
        <v>447</v>
      </c>
      <c r="D109" s="347">
        <v>62401</v>
      </c>
      <c r="E109" s="342" t="s">
        <v>448</v>
      </c>
      <c r="F109" s="425" t="s">
        <v>449</v>
      </c>
      <c r="G109" s="425" t="s">
        <v>450</v>
      </c>
      <c r="H109" s="382" t="s">
        <v>451</v>
      </c>
      <c r="I109" s="426">
        <v>5592736325</v>
      </c>
      <c r="J109" s="342" t="s">
        <v>452</v>
      </c>
      <c r="K109" s="342" t="s">
        <v>453</v>
      </c>
      <c r="L109" s="342" t="s">
        <v>454</v>
      </c>
      <c r="M109" s="342" t="str">
        <f>Tabell2[[#This Row],[Fastigheter]]</f>
        <v>Lekstorp 3:198</v>
      </c>
      <c r="O109" s="342" t="str">
        <v>Neobo VKN 13 i Helsingborg AB</v>
      </c>
      <c r="Q109" s="342" t="str">
        <v>559070-4663</v>
      </c>
      <c r="R109" s="342" t="str">
        <v>Kvarnlyckan 4</v>
      </c>
    </row>
    <row r="110" spans="1:18" ht="15" x14ac:dyDescent="0.4">
      <c r="A110" s="342" t="s">
        <v>455</v>
      </c>
      <c r="B110" s="342" t="s">
        <v>456</v>
      </c>
      <c r="C110" s="342" t="s">
        <v>457</v>
      </c>
      <c r="D110" s="347">
        <v>62600</v>
      </c>
      <c r="E110" s="353"/>
      <c r="F110" s="425" t="s">
        <v>458</v>
      </c>
      <c r="G110" s="425" t="s">
        <v>459</v>
      </c>
      <c r="H110" s="382" t="s">
        <v>460</v>
      </c>
      <c r="I110" s="426">
        <v>5592486681</v>
      </c>
      <c r="M110" s="342" t="str">
        <f>"Ej fast"&amp;" "&amp;Tabell2[[#This Row],[Bolagsnamn]]</f>
        <v>Ej fast Neobo Alingsås Lerum AB</v>
      </c>
      <c r="O110" s="342" t="str">
        <v>Neobo Bostad 22 AB</v>
      </c>
      <c r="Q110" s="342" t="str">
        <v>559070-4531</v>
      </c>
      <c r="R110" s="342" t="str">
        <v>Kvarnlyckan 6</v>
      </c>
    </row>
    <row r="111" spans="1:18" ht="15" x14ac:dyDescent="0.4">
      <c r="A111" s="342" t="s">
        <v>461</v>
      </c>
      <c r="B111" s="342" t="s">
        <v>462</v>
      </c>
      <c r="C111" s="342" t="s">
        <v>463</v>
      </c>
      <c r="D111" s="347">
        <v>62801</v>
      </c>
      <c r="E111" s="342" t="s">
        <v>464</v>
      </c>
      <c r="F111" s="425" t="s">
        <v>465</v>
      </c>
      <c r="G111" s="425" t="s">
        <v>466</v>
      </c>
      <c r="H111" s="382" t="s">
        <v>467</v>
      </c>
      <c r="I111" s="426">
        <v>5592486699</v>
      </c>
      <c r="J111" s="342" t="s">
        <v>468</v>
      </c>
      <c r="K111" s="342" t="s">
        <v>469</v>
      </c>
      <c r="L111" s="342" t="s">
        <v>470</v>
      </c>
      <c r="M111" s="342" t="str">
        <f>Tabell2[[#This Row],[Fastigheter]]</f>
        <v>Kämpen 9</v>
      </c>
      <c r="O111" s="342" t="str">
        <v>Neobo Bostad 23 AB</v>
      </c>
      <c r="Q111" s="342" t="str">
        <v>559084-1366</v>
      </c>
      <c r="R111" s="342" t="str">
        <v>Kyrktuppen 10</v>
      </c>
    </row>
    <row r="112" spans="1:18" ht="15" x14ac:dyDescent="0.4">
      <c r="A112" s="342" t="s">
        <v>471</v>
      </c>
      <c r="B112" s="342" t="s">
        <v>472</v>
      </c>
      <c r="C112" s="342" t="s">
        <v>473</v>
      </c>
      <c r="D112" s="347">
        <v>63001</v>
      </c>
      <c r="E112" s="342" t="s">
        <v>474</v>
      </c>
      <c r="F112" s="425" t="s">
        <v>475</v>
      </c>
      <c r="G112" s="425" t="s">
        <v>476</v>
      </c>
      <c r="H112" s="382" t="s">
        <v>477</v>
      </c>
      <c r="I112" s="426">
        <v>9168967686</v>
      </c>
      <c r="J112" s="342" t="s">
        <v>478</v>
      </c>
      <c r="K112" s="342" t="s">
        <v>469</v>
      </c>
      <c r="L112" s="342" t="s">
        <v>479</v>
      </c>
      <c r="M112" s="342" t="str">
        <f>Tabell2[[#This Row],[Fastigheter]]</f>
        <v>Tjuren 9</v>
      </c>
      <c r="O112" s="342" t="str">
        <v>Neobo Stettfast AB</v>
      </c>
      <c r="Q112" s="342" t="str">
        <v>556695-3633</v>
      </c>
      <c r="R112" s="342" t="str">
        <v>Kämpen 9</v>
      </c>
    </row>
    <row r="113" spans="1:18" ht="15" x14ac:dyDescent="0.4">
      <c r="A113" s="342" t="s">
        <v>480</v>
      </c>
      <c r="B113" s="342" t="s">
        <v>481</v>
      </c>
      <c r="C113" s="342" t="s">
        <v>482</v>
      </c>
      <c r="D113" s="347">
        <v>63101</v>
      </c>
      <c r="E113" s="342" t="s">
        <v>483</v>
      </c>
      <c r="F113" s="425" t="s">
        <v>484</v>
      </c>
      <c r="G113" s="425" t="s">
        <v>485</v>
      </c>
      <c r="H113" s="382" t="s">
        <v>486</v>
      </c>
      <c r="I113" s="426">
        <v>9168968452</v>
      </c>
      <c r="J113" s="342" t="s">
        <v>487</v>
      </c>
      <c r="K113" s="342" t="s">
        <v>469</v>
      </c>
      <c r="L113" s="342" t="s">
        <v>470</v>
      </c>
      <c r="M113" s="342" t="str">
        <f>Tabell2[[#This Row],[Fastigheter]]</f>
        <v>Liljan 4</v>
      </c>
      <c r="O113" s="342" t="str">
        <v>Neobo SamSkara Gräshoppan 6 AB</v>
      </c>
      <c r="Q113" s="342" t="str">
        <v>556810-8293</v>
      </c>
      <c r="R113" s="342" t="str">
        <v>Laxen 1</v>
      </c>
    </row>
    <row r="114" spans="1:18" ht="15" x14ac:dyDescent="0.4">
      <c r="A114" s="342" t="s">
        <v>488</v>
      </c>
      <c r="B114" s="342" t="s">
        <v>489</v>
      </c>
      <c r="C114" s="342" t="s">
        <v>490</v>
      </c>
      <c r="D114" s="347">
        <v>63201</v>
      </c>
      <c r="E114" s="342" t="s">
        <v>491</v>
      </c>
      <c r="F114" s="425" t="s">
        <v>492</v>
      </c>
      <c r="G114" s="425" t="s">
        <v>493</v>
      </c>
      <c r="H114" s="382" t="s">
        <v>494</v>
      </c>
      <c r="I114" s="426">
        <v>9696711093</v>
      </c>
      <c r="J114" s="342" t="s">
        <v>495</v>
      </c>
      <c r="K114" s="342" t="s">
        <v>469</v>
      </c>
      <c r="L114" s="342" t="s">
        <v>470</v>
      </c>
      <c r="M114" s="342" t="str">
        <f>Tabell2[[#This Row],[Fastigheter]]</f>
        <v>Färgaren 11</v>
      </c>
      <c r="O114" s="342" t="str">
        <v>Neobo SamTidaholm Stensiken 1 AB</v>
      </c>
      <c r="Q114" s="342" t="str">
        <v>559062-6254</v>
      </c>
      <c r="R114" s="342" t="str">
        <v>Laxen 2</v>
      </c>
    </row>
    <row r="115" spans="1:18" ht="15" x14ac:dyDescent="0.4">
      <c r="A115" s="342" t="s">
        <v>496</v>
      </c>
      <c r="B115" s="342" t="s">
        <v>497</v>
      </c>
      <c r="C115" s="342" t="s">
        <v>498</v>
      </c>
      <c r="D115" s="347">
        <v>63301</v>
      </c>
      <c r="E115" s="342" t="s">
        <v>499</v>
      </c>
      <c r="F115" s="425" t="s">
        <v>500</v>
      </c>
      <c r="G115" s="425" t="s">
        <v>501</v>
      </c>
      <c r="H115" s="382" t="s">
        <v>502</v>
      </c>
      <c r="I115" s="426">
        <v>9696735423</v>
      </c>
      <c r="J115" s="342" t="s">
        <v>503</v>
      </c>
      <c r="K115" s="342" t="s">
        <v>469</v>
      </c>
      <c r="L115" s="342" t="s">
        <v>470</v>
      </c>
      <c r="M115" s="342" t="str">
        <f>Tabell2[[#This Row],[Fastigheter]]</f>
        <v>Gustaf 3</v>
      </c>
      <c r="O115" s="342" t="str">
        <v>Neobo Bostad 3 AB</v>
      </c>
      <c r="Q115" s="342" t="str">
        <v>559043-2216</v>
      </c>
      <c r="R115" s="342" t="str">
        <v>Laxen 4</v>
      </c>
    </row>
    <row r="116" spans="1:18" ht="15" x14ac:dyDescent="0.4">
      <c r="A116" s="342" t="s">
        <v>504</v>
      </c>
      <c r="B116" s="342" t="s">
        <v>505</v>
      </c>
      <c r="C116" s="342" t="s">
        <v>506</v>
      </c>
      <c r="D116" s="347">
        <v>63401</v>
      </c>
      <c r="E116" s="342" t="s">
        <v>507</v>
      </c>
      <c r="F116" s="425" t="s">
        <v>508</v>
      </c>
      <c r="G116" s="425" t="s">
        <v>509</v>
      </c>
      <c r="H116" s="382" t="s">
        <v>510</v>
      </c>
      <c r="I116" s="426">
        <v>9696735407</v>
      </c>
      <c r="J116" s="342" t="s">
        <v>511</v>
      </c>
      <c r="K116" s="342" t="s">
        <v>469</v>
      </c>
      <c r="L116" s="342" t="s">
        <v>470</v>
      </c>
      <c r="M116" s="342" t="str">
        <f>Tabell2[[#This Row],[Fastigheter]]</f>
        <v>Solen 9</v>
      </c>
      <c r="O116" s="342" t="str">
        <v>Neobo Bostad Oskarshamn AB</v>
      </c>
      <c r="Q116" s="342" t="str">
        <v>556520-8856</v>
      </c>
      <c r="R116" s="342" t="str">
        <v>Laxen 5</v>
      </c>
    </row>
    <row r="117" spans="1:18" ht="15" x14ac:dyDescent="0.4">
      <c r="A117" s="342" t="s">
        <v>512</v>
      </c>
      <c r="B117" s="342" t="s">
        <v>513</v>
      </c>
      <c r="C117" s="342" t="s">
        <v>514</v>
      </c>
      <c r="D117" s="347">
        <v>63501</v>
      </c>
      <c r="E117" s="342" t="s">
        <v>515</v>
      </c>
      <c r="F117" s="425" t="s">
        <v>516</v>
      </c>
      <c r="G117" s="425" t="s">
        <v>517</v>
      </c>
      <c r="H117" s="382" t="s">
        <v>518</v>
      </c>
      <c r="I117" s="426">
        <v>9696734202</v>
      </c>
      <c r="J117" s="342" t="s">
        <v>519</v>
      </c>
      <c r="K117" s="342" t="s">
        <v>469</v>
      </c>
      <c r="L117" s="342" t="s">
        <v>470</v>
      </c>
      <c r="M117" s="342" t="str">
        <f>Tabell2[[#This Row],[Fastigheter]]</f>
        <v>Solen 13</v>
      </c>
      <c r="O117" s="342" t="str">
        <v>Neobo Panirab AB</v>
      </c>
      <c r="Q117" s="342" t="str">
        <v>559224-4023</v>
      </c>
      <c r="R117" s="342" t="str">
        <v>Lekstorp 3:198</v>
      </c>
    </row>
    <row r="118" spans="1:18" ht="15" x14ac:dyDescent="0.4">
      <c r="A118" s="342" t="s">
        <v>520</v>
      </c>
      <c r="B118" s="342" t="s">
        <v>521</v>
      </c>
      <c r="C118" s="342" t="s">
        <v>522</v>
      </c>
      <c r="D118" s="347">
        <v>63601</v>
      </c>
      <c r="E118" s="342" t="s">
        <v>523</v>
      </c>
      <c r="F118" s="425" t="s">
        <v>524</v>
      </c>
      <c r="G118" s="425" t="s">
        <v>525</v>
      </c>
      <c r="H118" s="382" t="s">
        <v>526</v>
      </c>
      <c r="I118" s="426">
        <v>9696734210</v>
      </c>
      <c r="J118" s="342" t="s">
        <v>527</v>
      </c>
      <c r="K118" s="342" t="s">
        <v>469</v>
      </c>
      <c r="L118" s="342" t="s">
        <v>470</v>
      </c>
      <c r="M118" s="342" t="str">
        <f>Tabell2[[#This Row],[Fastigheter]]</f>
        <v>Pärlan 11</v>
      </c>
      <c r="O118" s="342" t="str">
        <v>Neobo Samhäll 93 AB</v>
      </c>
      <c r="Q118" s="342" t="str">
        <v>556730-5775</v>
      </c>
      <c r="R118" s="342" t="str">
        <v>Letten 1</v>
      </c>
    </row>
    <row r="119" spans="1:18" ht="15" x14ac:dyDescent="0.4">
      <c r="A119" s="342" t="s">
        <v>528</v>
      </c>
      <c r="B119" s="342" t="s">
        <v>529</v>
      </c>
      <c r="C119" s="342" t="s">
        <v>530</v>
      </c>
      <c r="D119" s="347">
        <v>63701</v>
      </c>
      <c r="E119" s="342" t="s">
        <v>531</v>
      </c>
      <c r="F119" s="425" t="s">
        <v>532</v>
      </c>
      <c r="G119" s="425" t="s">
        <v>533</v>
      </c>
      <c r="H119" s="382" t="s">
        <v>534</v>
      </c>
      <c r="I119" s="426">
        <v>9168319763</v>
      </c>
      <c r="J119" s="342" t="s">
        <v>535</v>
      </c>
      <c r="K119" s="342" t="s">
        <v>469</v>
      </c>
      <c r="L119" s="342" t="s">
        <v>479</v>
      </c>
      <c r="M119" s="342" t="str">
        <f>Tabell2[[#This Row],[Fastigheter]]</f>
        <v>Enigheten 6</v>
      </c>
      <c r="O119" s="342" t="str">
        <v>Neobo Timrå 2 AB</v>
      </c>
      <c r="Q119" s="342" t="str">
        <v>556730-3101</v>
      </c>
      <c r="R119" s="342" t="str">
        <v>Letten 2</v>
      </c>
    </row>
    <row r="120" spans="1:18" ht="15" x14ac:dyDescent="0.4">
      <c r="A120" s="342" t="s">
        <v>528</v>
      </c>
      <c r="B120" s="342" t="s">
        <v>529</v>
      </c>
      <c r="C120" s="342" t="s">
        <v>530</v>
      </c>
      <c r="D120" s="347">
        <v>63702</v>
      </c>
      <c r="E120" s="342" t="s">
        <v>536</v>
      </c>
      <c r="F120" s="425" t="s">
        <v>532</v>
      </c>
      <c r="G120" s="425" t="s">
        <v>533</v>
      </c>
      <c r="H120" s="382" t="s">
        <v>534</v>
      </c>
      <c r="I120" s="426">
        <v>9168319763</v>
      </c>
      <c r="J120" s="342" t="s">
        <v>537</v>
      </c>
      <c r="K120" s="342" t="s">
        <v>469</v>
      </c>
      <c r="L120" s="342" t="s">
        <v>479</v>
      </c>
      <c r="M120" s="342" t="str">
        <f>Tabell2[[#This Row],[Fastigheter]]</f>
        <v>Enigheten 7</v>
      </c>
      <c r="O120" s="342" t="str">
        <v>Neobo Timrå 4 AB</v>
      </c>
      <c r="Q120" s="342" t="str">
        <v>559159-3156</v>
      </c>
      <c r="R120" s="342" t="str">
        <v>Letten 5</v>
      </c>
    </row>
    <row r="121" spans="1:18" ht="15" x14ac:dyDescent="0.4">
      <c r="A121" s="342" t="s">
        <v>528</v>
      </c>
      <c r="B121" s="342" t="s">
        <v>529</v>
      </c>
      <c r="C121" s="342" t="s">
        <v>530</v>
      </c>
      <c r="D121" s="347">
        <v>63703</v>
      </c>
      <c r="E121" s="342" t="s">
        <v>538</v>
      </c>
      <c r="F121" s="425" t="s">
        <v>532</v>
      </c>
      <c r="G121" s="425" t="s">
        <v>533</v>
      </c>
      <c r="H121" s="382" t="s">
        <v>534</v>
      </c>
      <c r="I121" s="426">
        <v>9168319763</v>
      </c>
      <c r="J121" s="342" t="s">
        <v>539</v>
      </c>
      <c r="K121" s="342" t="s">
        <v>469</v>
      </c>
      <c r="L121" s="342" t="s">
        <v>479</v>
      </c>
      <c r="M121" s="342" t="str">
        <f>Tabell2[[#This Row],[Fastigheter]]</f>
        <v>Enigheten 8</v>
      </c>
      <c r="O121" s="342" t="str">
        <v>Neobo Dubbelkrut AB</v>
      </c>
      <c r="Q121" s="342" t="str">
        <v>556446-1787</v>
      </c>
      <c r="R121" s="342" t="str">
        <v>Letten 6</v>
      </c>
    </row>
    <row r="122" spans="1:18" ht="15" x14ac:dyDescent="0.4">
      <c r="A122" s="342" t="s">
        <v>528</v>
      </c>
      <c r="B122" s="342" t="s">
        <v>529</v>
      </c>
      <c r="C122" s="342" t="s">
        <v>530</v>
      </c>
      <c r="D122" s="347">
        <v>63704</v>
      </c>
      <c r="E122" s="342" t="s">
        <v>540</v>
      </c>
      <c r="F122" s="425" t="s">
        <v>532</v>
      </c>
      <c r="G122" s="425" t="s">
        <v>533</v>
      </c>
      <c r="H122" s="382" t="s">
        <v>534</v>
      </c>
      <c r="I122" s="426">
        <v>9168319763</v>
      </c>
      <c r="J122" s="342" t="s">
        <v>541</v>
      </c>
      <c r="K122" s="342" t="s">
        <v>469</v>
      </c>
      <c r="L122" s="342" t="s">
        <v>479</v>
      </c>
      <c r="M122" s="342" t="str">
        <f>Tabell2[[#This Row],[Fastigheter]]</f>
        <v>Enigheten 9-11</v>
      </c>
      <c r="O122" s="342" t="str">
        <v>Neobo Tegelborgen AB</v>
      </c>
      <c r="Q122" s="342" t="str">
        <v>559208-2241</v>
      </c>
      <c r="R122" s="342" t="str">
        <v>Liljan 4</v>
      </c>
    </row>
    <row r="123" spans="1:18" ht="15" x14ac:dyDescent="0.4">
      <c r="A123" s="342" t="s">
        <v>528</v>
      </c>
      <c r="B123" s="342" t="s">
        <v>529</v>
      </c>
      <c r="C123" s="342" t="s">
        <v>530</v>
      </c>
      <c r="D123" s="347">
        <v>63705</v>
      </c>
      <c r="E123" s="342" t="s">
        <v>542</v>
      </c>
      <c r="F123" s="425" t="s">
        <v>532</v>
      </c>
      <c r="G123" s="425" t="s">
        <v>533</v>
      </c>
      <c r="H123" s="382" t="s">
        <v>534</v>
      </c>
      <c r="I123" s="426">
        <v>9168319763</v>
      </c>
      <c r="J123" s="342" t="s">
        <v>543</v>
      </c>
      <c r="K123" s="342" t="s">
        <v>469</v>
      </c>
      <c r="L123" s="342" t="s">
        <v>479</v>
      </c>
      <c r="M123" s="342" t="str">
        <f>Tabell2[[#This Row],[Fastigheter]]</f>
        <v>Enigheten 13</v>
      </c>
      <c r="O123" s="342" t="str">
        <v>Neobo Fastighets AB Prästkragen 5</v>
      </c>
      <c r="Q123" s="342" t="str">
        <v>556893-6677</v>
      </c>
      <c r="R123" s="342" t="str">
        <v>Linden 5</v>
      </c>
    </row>
    <row r="124" spans="1:18" ht="15" x14ac:dyDescent="0.4">
      <c r="A124" s="342" t="s">
        <v>544</v>
      </c>
      <c r="B124" s="342" t="s">
        <v>545</v>
      </c>
      <c r="C124" s="342" t="s">
        <v>546</v>
      </c>
      <c r="D124" s="347">
        <v>63801</v>
      </c>
      <c r="E124" s="342" t="s">
        <v>547</v>
      </c>
      <c r="F124" s="425" t="s">
        <v>548</v>
      </c>
      <c r="G124" s="425" t="s">
        <v>549</v>
      </c>
      <c r="H124" s="382" t="s">
        <v>550</v>
      </c>
      <c r="I124" s="426">
        <v>5590038617</v>
      </c>
      <c r="J124" s="342" t="s">
        <v>551</v>
      </c>
      <c r="K124" s="342" t="s">
        <v>552</v>
      </c>
      <c r="L124" s="342" t="s">
        <v>553</v>
      </c>
      <c r="M124" s="342" t="str">
        <f>Tabell2[[#This Row],[Fastigheter]]</f>
        <v>Södertull 2:6</v>
      </c>
      <c r="O124" s="342" t="str">
        <v>Neobo Spitoula Fastighets AB</v>
      </c>
      <c r="Q124" s="342" t="str">
        <v>556212-1912</v>
      </c>
      <c r="R124" s="342" t="str">
        <v>Linnéan 16</v>
      </c>
    </row>
    <row r="125" spans="1:18" ht="15" x14ac:dyDescent="0.4">
      <c r="A125" s="342" t="s">
        <v>554</v>
      </c>
      <c r="B125" s="342" t="s">
        <v>555</v>
      </c>
      <c r="C125" s="342" t="s">
        <v>556</v>
      </c>
      <c r="D125" s="347">
        <v>63901</v>
      </c>
      <c r="E125" s="342" t="s">
        <v>557</v>
      </c>
      <c r="F125" s="425" t="s">
        <v>558</v>
      </c>
      <c r="G125" s="425" t="s">
        <v>559</v>
      </c>
      <c r="H125" s="382" t="s">
        <v>560</v>
      </c>
      <c r="I125" s="426">
        <v>5590810734</v>
      </c>
      <c r="J125" s="342" t="s">
        <v>561</v>
      </c>
      <c r="K125" s="342" t="s">
        <v>562</v>
      </c>
      <c r="L125" s="342" t="s">
        <v>563</v>
      </c>
      <c r="M125" s="342" t="str">
        <f>Tabell2[[#This Row],[Fastigheter]]</f>
        <v>Kommissionären 3</v>
      </c>
      <c r="O125" s="342" t="str">
        <v>Neobo Brågarp AB</v>
      </c>
      <c r="Q125" s="342" t="str">
        <v>559158-1052</v>
      </c>
      <c r="R125" s="342" t="str">
        <v>Linnéan 2</v>
      </c>
    </row>
    <row r="126" spans="1:18" ht="15" x14ac:dyDescent="0.4">
      <c r="A126" s="342" t="s">
        <v>554</v>
      </c>
      <c r="B126" s="342" t="s">
        <v>555</v>
      </c>
      <c r="C126" s="342" t="s">
        <v>556</v>
      </c>
      <c r="D126" s="347">
        <v>63902</v>
      </c>
      <c r="E126" s="342" t="s">
        <v>564</v>
      </c>
      <c r="F126" s="425" t="s">
        <v>558</v>
      </c>
      <c r="G126" s="425" t="s">
        <v>559</v>
      </c>
      <c r="H126" s="382" t="s">
        <v>560</v>
      </c>
      <c r="I126" s="426">
        <v>5590810734</v>
      </c>
      <c r="J126" s="342" t="s">
        <v>565</v>
      </c>
      <c r="K126" s="342" t="s">
        <v>562</v>
      </c>
      <c r="L126" s="342" t="s">
        <v>566</v>
      </c>
      <c r="M126" s="342" t="str">
        <f>Tabell2[[#This Row],[Fastigheter]]</f>
        <v>Björken 6</v>
      </c>
      <c r="O126" s="342" t="str">
        <v>Neobo VR Bostad Norr 1 AB</v>
      </c>
      <c r="Q126" s="342" t="str">
        <v>559317-1357</v>
      </c>
      <c r="R126" s="342" t="str">
        <v>Lodet 1</v>
      </c>
    </row>
    <row r="127" spans="1:18" ht="15" x14ac:dyDescent="0.4">
      <c r="A127" s="342" t="s">
        <v>554</v>
      </c>
      <c r="B127" s="342" t="s">
        <v>555</v>
      </c>
      <c r="C127" s="342" t="s">
        <v>556</v>
      </c>
      <c r="D127" s="347">
        <v>63903</v>
      </c>
      <c r="E127" s="342" t="s">
        <v>567</v>
      </c>
      <c r="F127" s="425" t="s">
        <v>558</v>
      </c>
      <c r="G127" s="425" t="s">
        <v>559</v>
      </c>
      <c r="H127" s="382" t="s">
        <v>560</v>
      </c>
      <c r="I127" s="426">
        <v>5590810734</v>
      </c>
      <c r="J127" s="342" t="s">
        <v>568</v>
      </c>
      <c r="K127" s="342" t="s">
        <v>562</v>
      </c>
      <c r="L127" s="342" t="s">
        <v>566</v>
      </c>
      <c r="M127" s="342" t="str">
        <f>Tabell2[[#This Row],[Fastigheter]]</f>
        <v>Linden 5</v>
      </c>
      <c r="O127" s="342" t="str">
        <v>Neobo Fjärilen 17 AB</v>
      </c>
      <c r="Q127" s="342" t="str">
        <v>556679-8202</v>
      </c>
      <c r="R127" s="342" t="str">
        <v>Lodet 2</v>
      </c>
    </row>
    <row r="128" spans="1:18" ht="15" x14ac:dyDescent="0.4">
      <c r="A128" s="342" t="s">
        <v>554</v>
      </c>
      <c r="B128" s="342" t="s">
        <v>555</v>
      </c>
      <c r="C128" s="342" t="s">
        <v>556</v>
      </c>
      <c r="D128" s="347">
        <v>63904</v>
      </c>
      <c r="E128" s="342" t="s">
        <v>569</v>
      </c>
      <c r="F128" s="425" t="s">
        <v>558</v>
      </c>
      <c r="G128" s="425" t="s">
        <v>559</v>
      </c>
      <c r="H128" s="382" t="s">
        <v>560</v>
      </c>
      <c r="I128" s="426">
        <v>5590810734</v>
      </c>
      <c r="J128" s="342" t="s">
        <v>570</v>
      </c>
      <c r="K128" s="342" t="s">
        <v>562</v>
      </c>
      <c r="L128" s="342" t="s">
        <v>571</v>
      </c>
      <c r="M128" s="342" t="str">
        <f>Tabell2[[#This Row],[Fastigheter]]</f>
        <v>Päronet 5</v>
      </c>
      <c r="O128" s="342" t="str">
        <v>Neobo Fjärilsvingen AB</v>
      </c>
      <c r="Q128" s="342" t="str">
        <v>556847-1451</v>
      </c>
      <c r="R128" s="342" t="str">
        <v>Lyktan 7</v>
      </c>
    </row>
    <row r="129" spans="1:18" ht="15" x14ac:dyDescent="0.4">
      <c r="A129" s="342" t="s">
        <v>554</v>
      </c>
      <c r="B129" s="342" t="s">
        <v>555</v>
      </c>
      <c r="C129" s="342" t="s">
        <v>556</v>
      </c>
      <c r="D129" s="347">
        <v>63905</v>
      </c>
      <c r="E129" s="342" t="s">
        <v>572</v>
      </c>
      <c r="F129" s="425" t="s">
        <v>558</v>
      </c>
      <c r="G129" s="425" t="s">
        <v>559</v>
      </c>
      <c r="H129" s="382" t="s">
        <v>560</v>
      </c>
      <c r="I129" s="426">
        <v>5590810734</v>
      </c>
      <c r="J129" s="342" t="s">
        <v>573</v>
      </c>
      <c r="K129" s="342" t="s">
        <v>562</v>
      </c>
      <c r="L129" s="342" t="s">
        <v>571</v>
      </c>
      <c r="M129" s="342" t="str">
        <f>Tabell2[[#This Row],[Fastigheter]]</f>
        <v>Nöten 4</v>
      </c>
      <c r="O129" s="342" t="str">
        <v>Neobo Anna och Hummern i Helsingborg AB</v>
      </c>
      <c r="Q129" s="342" t="str">
        <v>556692-8569</v>
      </c>
      <c r="R129" s="342" t="str">
        <v>Lyktan 9</v>
      </c>
    </row>
    <row r="130" spans="1:18" ht="15" x14ac:dyDescent="0.4">
      <c r="A130" s="342" t="s">
        <v>554</v>
      </c>
      <c r="B130" s="342" t="s">
        <v>555</v>
      </c>
      <c r="C130" s="342" t="s">
        <v>556</v>
      </c>
      <c r="D130" s="347">
        <v>63906</v>
      </c>
      <c r="E130" s="342" t="s">
        <v>574</v>
      </c>
      <c r="F130" s="425" t="s">
        <v>558</v>
      </c>
      <c r="G130" s="425" t="s">
        <v>559</v>
      </c>
      <c r="H130" s="382" t="s">
        <v>560</v>
      </c>
      <c r="I130" s="426">
        <v>5590810734</v>
      </c>
      <c r="J130" s="342" t="s">
        <v>575</v>
      </c>
      <c r="K130" s="342" t="s">
        <v>562</v>
      </c>
      <c r="L130" s="342" t="s">
        <v>576</v>
      </c>
      <c r="M130" s="342" t="str">
        <f>Tabell2[[#This Row],[Fastigheter]]</f>
        <v>Sämskmakaren 17-18</v>
      </c>
      <c r="O130" s="342" t="str">
        <v>Neobo Vipan 15 AB</v>
      </c>
      <c r="Q130" s="342" t="str">
        <v>556604-9564</v>
      </c>
      <c r="R130" s="342" t="str">
        <v>Länsmansängen 1</v>
      </c>
    </row>
    <row r="131" spans="1:18" ht="15" x14ac:dyDescent="0.4">
      <c r="A131" s="342" t="s">
        <v>577</v>
      </c>
      <c r="B131" s="342" t="s">
        <v>578</v>
      </c>
      <c r="C131" s="342" t="s">
        <v>579</v>
      </c>
      <c r="D131" s="347">
        <v>64301</v>
      </c>
      <c r="E131" s="342" t="s">
        <v>580</v>
      </c>
      <c r="F131" s="425" t="s">
        <v>581</v>
      </c>
      <c r="G131" s="425" t="s">
        <v>582</v>
      </c>
      <c r="H131" s="382" t="s">
        <v>583</v>
      </c>
      <c r="I131" s="426">
        <v>9696915009</v>
      </c>
      <c r="J131" s="342" t="s">
        <v>584</v>
      </c>
      <c r="K131" s="342" t="s">
        <v>585</v>
      </c>
      <c r="L131" s="342" t="s">
        <v>586</v>
      </c>
      <c r="M131" s="342" t="str">
        <f>Tabell2[[#This Row],[Fastigheter]]</f>
        <v>Gästgivaren 8</v>
      </c>
      <c r="O131" s="342" t="str">
        <v>Neobo Pinjen 4 AB</v>
      </c>
      <c r="Q131" s="342" t="str">
        <v>556605-0893</v>
      </c>
      <c r="R131" s="342" t="str">
        <v>Lövkojan 8</v>
      </c>
    </row>
    <row r="132" spans="1:18" ht="15" x14ac:dyDescent="0.4">
      <c r="A132" s="342" t="s">
        <v>587</v>
      </c>
      <c r="B132" s="342" t="s">
        <v>588</v>
      </c>
      <c r="C132" s="342" t="s">
        <v>589</v>
      </c>
      <c r="D132" s="347">
        <v>64401</v>
      </c>
      <c r="E132" s="342" t="s">
        <v>590</v>
      </c>
      <c r="F132" s="425" t="s">
        <v>591</v>
      </c>
      <c r="G132" s="425" t="s">
        <v>592</v>
      </c>
      <c r="H132" s="382" t="s">
        <v>593</v>
      </c>
      <c r="I132" s="426">
        <v>9696917625</v>
      </c>
      <c r="J132" s="342" t="s">
        <v>594</v>
      </c>
      <c r="K132" s="342" t="s">
        <v>585</v>
      </c>
      <c r="L132" s="342" t="s">
        <v>595</v>
      </c>
      <c r="M132" s="342" t="str">
        <f>Tabell2[[#This Row],[Fastigheter]]</f>
        <v>Klockaren 11</v>
      </c>
      <c r="O132" s="342" t="str">
        <v>Neobo Nyckelpigan 24 AB</v>
      </c>
      <c r="Q132" s="342" t="str">
        <v>556677-6331</v>
      </c>
      <c r="R132" s="342" t="str">
        <v>Malen 16</v>
      </c>
    </row>
    <row r="133" spans="1:18" ht="15" x14ac:dyDescent="0.4">
      <c r="A133" s="342" t="s">
        <v>596</v>
      </c>
      <c r="B133" s="342" t="s">
        <v>597</v>
      </c>
      <c r="C133" s="342" t="s">
        <v>598</v>
      </c>
      <c r="D133" s="347">
        <v>64501</v>
      </c>
      <c r="E133" s="342" t="s">
        <v>599</v>
      </c>
      <c r="F133" s="425" t="s">
        <v>600</v>
      </c>
      <c r="G133" s="425" t="s">
        <v>601</v>
      </c>
      <c r="H133" s="382" t="s">
        <v>602</v>
      </c>
      <c r="I133" s="426">
        <v>9678002842</v>
      </c>
      <c r="J133" s="342" t="s">
        <v>603</v>
      </c>
      <c r="K133" s="342" t="s">
        <v>585</v>
      </c>
      <c r="L133" s="342" t="s">
        <v>604</v>
      </c>
      <c r="M133" s="342" t="str">
        <f>Tabell2[[#This Row],[Fastigheter]]</f>
        <v>Kronhjorten 22</v>
      </c>
      <c r="O133" s="342" t="str">
        <v>Neobo Kristinegatan AB</v>
      </c>
      <c r="Q133" s="342" t="str">
        <v>559347-1963</v>
      </c>
      <c r="R133" s="342" t="str">
        <v>Mercurius 12</v>
      </c>
    </row>
    <row r="134" spans="1:18" ht="15" x14ac:dyDescent="0.4">
      <c r="A134" s="342" t="s">
        <v>605</v>
      </c>
      <c r="B134" s="342" t="s">
        <v>606</v>
      </c>
      <c r="C134" s="342" t="s">
        <v>607</v>
      </c>
      <c r="D134" s="347">
        <v>64600</v>
      </c>
      <c r="F134" s="425" t="s">
        <v>608</v>
      </c>
      <c r="G134" s="425" t="s">
        <v>609</v>
      </c>
      <c r="H134" s="382" t="s">
        <v>610</v>
      </c>
      <c r="I134" s="426">
        <v>5593196883</v>
      </c>
      <c r="M134" s="342" t="str">
        <f>"Ej fast"&amp;" "&amp;Tabell2[[#This Row],[Bolagsnamn]]</f>
        <v>Ej fast Neobo Falköping Holding AB</v>
      </c>
      <c r="O134" s="342" t="str">
        <v>Neobo Bostad 103 AB</v>
      </c>
      <c r="Q134" s="342" t="str">
        <v>556882-0830</v>
      </c>
      <c r="R134" s="342" t="str">
        <v>Mercurius 15</v>
      </c>
    </row>
    <row r="135" spans="1:18" ht="15" x14ac:dyDescent="0.4">
      <c r="A135" s="342" t="s">
        <v>611</v>
      </c>
      <c r="B135" s="342" t="s">
        <v>612</v>
      </c>
      <c r="C135" s="342" t="s">
        <v>613</v>
      </c>
      <c r="D135" s="347">
        <v>64703</v>
      </c>
      <c r="E135" s="342" t="s">
        <v>614</v>
      </c>
      <c r="F135" s="425" t="s">
        <v>615</v>
      </c>
      <c r="G135" s="425" t="s">
        <v>616</v>
      </c>
      <c r="H135" s="382" t="s">
        <v>617</v>
      </c>
      <c r="I135" s="426">
        <v>5593235947</v>
      </c>
      <c r="J135" s="342" t="s">
        <v>618</v>
      </c>
      <c r="K135" s="342" t="s">
        <v>619</v>
      </c>
      <c r="L135" s="342" t="s">
        <v>620</v>
      </c>
      <c r="M135" s="342" t="str">
        <f>Tabell2[[#This Row],[Fastigheter]]</f>
        <v>Fagotten 6</v>
      </c>
      <c r="O135" s="342" t="str">
        <v>Neobo Örnholmen 3 AB</v>
      </c>
      <c r="Q135" s="342">
        <v>0</v>
      </c>
      <c r="R135" s="342" t="str">
        <v>Minerva 7</v>
      </c>
    </row>
    <row r="136" spans="1:18" ht="15" x14ac:dyDescent="0.4">
      <c r="A136" s="342" t="s">
        <v>611</v>
      </c>
      <c r="B136" s="342" t="s">
        <v>612</v>
      </c>
      <c r="C136" s="342" t="s">
        <v>613</v>
      </c>
      <c r="D136" s="347">
        <v>64704</v>
      </c>
      <c r="E136" s="342" t="s">
        <v>621</v>
      </c>
      <c r="F136" s="425" t="s">
        <v>615</v>
      </c>
      <c r="G136" s="425" t="s">
        <v>616</v>
      </c>
      <c r="H136" s="382" t="s">
        <v>617</v>
      </c>
      <c r="I136" s="426">
        <v>5593235947</v>
      </c>
      <c r="J136" s="342" t="s">
        <v>622</v>
      </c>
      <c r="K136" s="342" t="s">
        <v>619</v>
      </c>
      <c r="L136" s="342" t="s">
        <v>620</v>
      </c>
      <c r="M136" s="342" t="str">
        <f>Tabell2[[#This Row],[Fastigheter]]</f>
        <v>Fagotten 7</v>
      </c>
      <c r="O136" s="342">
        <v>0</v>
      </c>
      <c r="R136" s="342" t="str">
        <v>Minerva 8</v>
      </c>
    </row>
    <row r="137" spans="1:18" ht="15" x14ac:dyDescent="0.4">
      <c r="A137" s="342" t="s">
        <v>611</v>
      </c>
      <c r="B137" s="342" t="s">
        <v>612</v>
      </c>
      <c r="C137" s="342" t="s">
        <v>613</v>
      </c>
      <c r="D137" s="347">
        <v>64706</v>
      </c>
      <c r="E137" s="342" t="s">
        <v>623</v>
      </c>
      <c r="F137" s="425" t="s">
        <v>615</v>
      </c>
      <c r="G137" s="425" t="s">
        <v>616</v>
      </c>
      <c r="H137" s="382" t="s">
        <v>617</v>
      </c>
      <c r="I137" s="426">
        <v>5593235947</v>
      </c>
      <c r="J137" s="342" t="s">
        <v>624</v>
      </c>
      <c r="K137" s="342" t="s">
        <v>619</v>
      </c>
      <c r="L137" s="342" t="s">
        <v>625</v>
      </c>
      <c r="M137" s="342" t="str">
        <f>Tabell2[[#This Row],[Fastigheter]]</f>
        <v>Navigatören 11</v>
      </c>
      <c r="R137" s="342" t="str">
        <v>Mjärden 1</v>
      </c>
    </row>
    <row r="138" spans="1:18" ht="15" x14ac:dyDescent="0.4">
      <c r="A138" s="342" t="s">
        <v>611</v>
      </c>
      <c r="B138" s="342" t="s">
        <v>612</v>
      </c>
      <c r="C138" s="342" t="s">
        <v>613</v>
      </c>
      <c r="D138" s="347">
        <v>64708</v>
      </c>
      <c r="E138" s="342" t="s">
        <v>626</v>
      </c>
      <c r="F138" s="425" t="s">
        <v>615</v>
      </c>
      <c r="G138" s="425" t="s">
        <v>616</v>
      </c>
      <c r="H138" s="382" t="s">
        <v>617</v>
      </c>
      <c r="I138" s="426">
        <v>5593235947</v>
      </c>
      <c r="J138" s="342" t="s">
        <v>627</v>
      </c>
      <c r="K138" s="342" t="s">
        <v>619</v>
      </c>
      <c r="L138" s="342" t="s">
        <v>628</v>
      </c>
      <c r="M138" s="342" t="str">
        <f>Tabell2[[#This Row],[Fastigheter]]</f>
        <v>Notstället 5</v>
      </c>
      <c r="R138" s="342" t="str">
        <v>Mjärden 2</v>
      </c>
    </row>
    <row r="139" spans="1:18" ht="15" x14ac:dyDescent="0.4">
      <c r="A139" s="342" t="s">
        <v>611</v>
      </c>
      <c r="B139" s="342" t="s">
        <v>612</v>
      </c>
      <c r="C139" s="342" t="s">
        <v>613</v>
      </c>
      <c r="D139" s="347">
        <v>64709</v>
      </c>
      <c r="E139" s="342" t="s">
        <v>629</v>
      </c>
      <c r="F139" s="425" t="s">
        <v>615</v>
      </c>
      <c r="G139" s="425" t="s">
        <v>616</v>
      </c>
      <c r="H139" s="382" t="s">
        <v>617</v>
      </c>
      <c r="I139" s="426">
        <v>5593235947</v>
      </c>
      <c r="J139" s="342" t="s">
        <v>630</v>
      </c>
      <c r="K139" s="342" t="s">
        <v>619</v>
      </c>
      <c r="L139" s="342" t="s">
        <v>628</v>
      </c>
      <c r="M139" s="342" t="str">
        <f>Tabell2[[#This Row],[Fastigheter]]</f>
        <v>Notstället 6</v>
      </c>
      <c r="R139" s="342" t="str">
        <v>Mjölnaren 3</v>
      </c>
    </row>
    <row r="140" spans="1:18" ht="15" x14ac:dyDescent="0.4">
      <c r="A140" s="342" t="s">
        <v>631</v>
      </c>
      <c r="B140" s="342" t="s">
        <v>632</v>
      </c>
      <c r="C140" s="342" t="s">
        <v>633</v>
      </c>
      <c r="D140" s="347">
        <v>65501</v>
      </c>
      <c r="E140" s="342" t="s">
        <v>634</v>
      </c>
      <c r="F140" s="425" t="s">
        <v>635</v>
      </c>
      <c r="G140" s="425" t="s">
        <v>636</v>
      </c>
      <c r="H140" s="382" t="s">
        <v>637</v>
      </c>
      <c r="I140" s="426">
        <v>5593266322</v>
      </c>
      <c r="J140" s="342" t="s">
        <v>638</v>
      </c>
      <c r="K140" s="342" t="s">
        <v>639</v>
      </c>
      <c r="L140" s="342" t="s">
        <v>640</v>
      </c>
      <c r="M140" s="342" t="str">
        <f>Tabell2[[#This Row],[Fastigheter]]</f>
        <v>Kvarnlyckan 4</v>
      </c>
      <c r="R140" s="342" t="str">
        <v>Mjölnaren 4</v>
      </c>
    </row>
    <row r="141" spans="1:18" ht="15" x14ac:dyDescent="0.4">
      <c r="A141" s="342" t="s">
        <v>631</v>
      </c>
      <c r="B141" s="342" t="s">
        <v>632</v>
      </c>
      <c r="C141" s="342" t="s">
        <v>633</v>
      </c>
      <c r="D141" s="347">
        <v>65502</v>
      </c>
      <c r="E141" s="342" t="s">
        <v>641</v>
      </c>
      <c r="F141" s="425" t="s">
        <v>635</v>
      </c>
      <c r="G141" s="425" t="s">
        <v>636</v>
      </c>
      <c r="H141" s="382" t="s">
        <v>637</v>
      </c>
      <c r="I141" s="426">
        <v>5593266322</v>
      </c>
      <c r="J141" s="342" t="s">
        <v>642</v>
      </c>
      <c r="K141" s="342" t="s">
        <v>639</v>
      </c>
      <c r="L141" s="342" t="s">
        <v>640</v>
      </c>
      <c r="M141" s="342" t="str">
        <f>Tabell2[[#This Row],[Fastigheter]]</f>
        <v>Kvarnlyckan 6</v>
      </c>
      <c r="R141" s="342" t="str">
        <v>Mjölnaren 9</v>
      </c>
    </row>
    <row r="142" spans="1:18" ht="15" x14ac:dyDescent="0.4">
      <c r="A142" s="342" t="s">
        <v>631</v>
      </c>
      <c r="B142" s="342" t="s">
        <v>632</v>
      </c>
      <c r="C142" s="342" t="s">
        <v>633</v>
      </c>
      <c r="D142" s="347">
        <v>65503</v>
      </c>
      <c r="E142" s="342" t="s">
        <v>643</v>
      </c>
      <c r="F142" s="425" t="s">
        <v>635</v>
      </c>
      <c r="G142" s="425" t="s">
        <v>636</v>
      </c>
      <c r="H142" s="382" t="s">
        <v>637</v>
      </c>
      <c r="I142" s="426">
        <v>5593266322</v>
      </c>
      <c r="J142" s="342" t="s">
        <v>644</v>
      </c>
      <c r="K142" s="342" t="s">
        <v>639</v>
      </c>
      <c r="L142" s="342" t="s">
        <v>640</v>
      </c>
      <c r="M142" s="342" t="str">
        <f>Tabell2[[#This Row],[Fastigheter]]</f>
        <v>Linnéan 16</v>
      </c>
      <c r="R142" s="342" t="str">
        <v>Muggebo 1:19</v>
      </c>
    </row>
    <row r="143" spans="1:18" ht="15" x14ac:dyDescent="0.4">
      <c r="A143" s="342" t="s">
        <v>631</v>
      </c>
      <c r="B143" s="342" t="s">
        <v>632</v>
      </c>
      <c r="C143" s="342" t="s">
        <v>633</v>
      </c>
      <c r="D143" s="347">
        <v>65504</v>
      </c>
      <c r="E143" s="342" t="s">
        <v>645</v>
      </c>
      <c r="F143" s="425" t="s">
        <v>635</v>
      </c>
      <c r="G143" s="425" t="s">
        <v>636</v>
      </c>
      <c r="H143" s="382" t="s">
        <v>637</v>
      </c>
      <c r="I143" s="426">
        <v>5593266322</v>
      </c>
      <c r="J143" s="342" t="s">
        <v>646</v>
      </c>
      <c r="K143" s="342" t="s">
        <v>639</v>
      </c>
      <c r="L143" s="342" t="s">
        <v>640</v>
      </c>
      <c r="M143" s="342" t="str">
        <f>Tabell2[[#This Row],[Fastigheter]]</f>
        <v>Linnéan 2</v>
      </c>
      <c r="R143" s="342" t="str">
        <v>Myran 8</v>
      </c>
    </row>
    <row r="144" spans="1:18" ht="15" x14ac:dyDescent="0.4">
      <c r="A144" s="342" t="s">
        <v>631</v>
      </c>
      <c r="B144" s="342" t="s">
        <v>632</v>
      </c>
      <c r="C144" s="342" t="s">
        <v>633</v>
      </c>
      <c r="D144" s="347">
        <v>65505</v>
      </c>
      <c r="E144" s="342" t="s">
        <v>647</v>
      </c>
      <c r="F144" s="425" t="s">
        <v>635</v>
      </c>
      <c r="G144" s="425" t="s">
        <v>636</v>
      </c>
      <c r="H144" s="382" t="s">
        <v>637</v>
      </c>
      <c r="I144" s="426">
        <v>5593266322</v>
      </c>
      <c r="J144" s="342" t="s">
        <v>648</v>
      </c>
      <c r="K144" s="342" t="s">
        <v>639</v>
      </c>
      <c r="L144" s="342" t="s">
        <v>649</v>
      </c>
      <c r="M144" s="342" t="str">
        <f>Tabell2[[#This Row],[Fastigheter]]</f>
        <v>Snöripan 11</v>
      </c>
      <c r="R144" s="342" t="str">
        <v>Måsen 11</v>
      </c>
    </row>
    <row r="145" spans="1:18" ht="15" x14ac:dyDescent="0.4">
      <c r="A145" s="342" t="s">
        <v>631</v>
      </c>
      <c r="B145" s="342" t="s">
        <v>632</v>
      </c>
      <c r="C145" s="342" t="s">
        <v>633</v>
      </c>
      <c r="D145" s="347">
        <v>65506</v>
      </c>
      <c r="E145" s="342" t="s">
        <v>650</v>
      </c>
      <c r="F145" s="425" t="s">
        <v>635</v>
      </c>
      <c r="G145" s="425" t="s">
        <v>636</v>
      </c>
      <c r="H145" s="382" t="s">
        <v>637</v>
      </c>
      <c r="I145" s="426">
        <v>5593266322</v>
      </c>
      <c r="J145" s="342" t="s">
        <v>651</v>
      </c>
      <c r="K145" s="342" t="s">
        <v>639</v>
      </c>
      <c r="L145" s="342" t="s">
        <v>652</v>
      </c>
      <c r="M145" s="342" t="str">
        <f>Tabell2[[#This Row],[Fastigheter]]</f>
        <v>Snöripan 7</v>
      </c>
      <c r="R145" s="342" t="str">
        <v>Måsen 2</v>
      </c>
    </row>
    <row r="146" spans="1:18" ht="15" x14ac:dyDescent="0.4">
      <c r="A146" s="342" t="s">
        <v>631</v>
      </c>
      <c r="B146" s="342" t="s">
        <v>632</v>
      </c>
      <c r="C146" s="342" t="s">
        <v>633</v>
      </c>
      <c r="D146" s="347">
        <v>65507</v>
      </c>
      <c r="E146" s="342" t="s">
        <v>653</v>
      </c>
      <c r="F146" s="425" t="s">
        <v>635</v>
      </c>
      <c r="G146" s="425" t="s">
        <v>636</v>
      </c>
      <c r="H146" s="382" t="s">
        <v>637</v>
      </c>
      <c r="I146" s="426">
        <v>5593266322</v>
      </c>
      <c r="J146" s="342" t="s">
        <v>654</v>
      </c>
      <c r="K146" s="342" t="s">
        <v>639</v>
      </c>
      <c r="L146" s="342" t="s">
        <v>652</v>
      </c>
      <c r="M146" s="342" t="str">
        <f>Tabell2[[#This Row],[Fastigheter]]</f>
        <v>Göken 1</v>
      </c>
      <c r="R146" s="342" t="str">
        <v>Märsta 1:40</v>
      </c>
    </row>
    <row r="147" spans="1:18" ht="15" x14ac:dyDescent="0.4">
      <c r="A147" s="342" t="s">
        <v>631</v>
      </c>
      <c r="B147" s="342" t="s">
        <v>632</v>
      </c>
      <c r="C147" s="342" t="s">
        <v>633</v>
      </c>
      <c r="D147" s="347">
        <v>65508</v>
      </c>
      <c r="E147" s="342" t="s">
        <v>655</v>
      </c>
      <c r="F147" s="425" t="s">
        <v>635</v>
      </c>
      <c r="G147" s="425" t="s">
        <v>636</v>
      </c>
      <c r="H147" s="382" t="s">
        <v>637</v>
      </c>
      <c r="I147" s="426">
        <v>5593266322</v>
      </c>
      <c r="J147" s="342" t="s">
        <v>656</v>
      </c>
      <c r="K147" s="342" t="s">
        <v>639</v>
      </c>
      <c r="L147" s="342" t="s">
        <v>657</v>
      </c>
      <c r="M147" s="342" t="str">
        <f>Tabell2[[#This Row],[Fastigheter]]</f>
        <v>Eken 12</v>
      </c>
      <c r="R147" s="342" t="str">
        <v>Navigatören 11</v>
      </c>
    </row>
    <row r="148" spans="1:18" ht="15" x14ac:dyDescent="0.4">
      <c r="A148" s="342" t="s">
        <v>631</v>
      </c>
      <c r="B148" s="342" t="s">
        <v>632</v>
      </c>
      <c r="C148" s="342" t="s">
        <v>633</v>
      </c>
      <c r="D148" s="347">
        <v>65509</v>
      </c>
      <c r="E148" s="342" t="s">
        <v>658</v>
      </c>
      <c r="F148" s="425" t="s">
        <v>635</v>
      </c>
      <c r="G148" s="425" t="s">
        <v>636</v>
      </c>
      <c r="H148" s="382" t="s">
        <v>637</v>
      </c>
      <c r="I148" s="426">
        <v>5593266322</v>
      </c>
      <c r="J148" s="342" t="s">
        <v>659</v>
      </c>
      <c r="K148" s="342" t="s">
        <v>639</v>
      </c>
      <c r="L148" s="342" t="s">
        <v>657</v>
      </c>
      <c r="M148" s="342" t="str">
        <f>Tabell2[[#This Row],[Fastigheter]]</f>
        <v>Eken 14</v>
      </c>
      <c r="R148" s="342" t="str">
        <v>Nejlikan 4</v>
      </c>
    </row>
    <row r="149" spans="1:18" ht="15" x14ac:dyDescent="0.4">
      <c r="A149" s="342" t="s">
        <v>631</v>
      </c>
      <c r="B149" s="342" t="s">
        <v>632</v>
      </c>
      <c r="C149" s="342" t="s">
        <v>633</v>
      </c>
      <c r="D149" s="347">
        <v>65510</v>
      </c>
      <c r="E149" s="342" t="s">
        <v>660</v>
      </c>
      <c r="F149" s="425" t="s">
        <v>635</v>
      </c>
      <c r="G149" s="425" t="s">
        <v>636</v>
      </c>
      <c r="H149" s="382" t="s">
        <v>637</v>
      </c>
      <c r="I149" s="426">
        <v>5593266322</v>
      </c>
      <c r="J149" s="342" t="s">
        <v>661</v>
      </c>
      <c r="K149" s="342" t="s">
        <v>639</v>
      </c>
      <c r="L149" s="342" t="s">
        <v>662</v>
      </c>
      <c r="M149" s="342" t="str">
        <f>Tabell2[[#This Row],[Fastigheter]]</f>
        <v>Sparven 11</v>
      </c>
      <c r="R149" s="342" t="str">
        <v>Nevishög 13:89</v>
      </c>
    </row>
    <row r="150" spans="1:18" ht="15" x14ac:dyDescent="0.4">
      <c r="A150" s="342" t="s">
        <v>631</v>
      </c>
      <c r="B150" s="342" t="s">
        <v>632</v>
      </c>
      <c r="C150" s="342" t="s">
        <v>633</v>
      </c>
      <c r="D150" s="347">
        <v>65511</v>
      </c>
      <c r="E150" s="342" t="s">
        <v>663</v>
      </c>
      <c r="F150" s="425" t="s">
        <v>635</v>
      </c>
      <c r="G150" s="425" t="s">
        <v>636</v>
      </c>
      <c r="H150" s="382" t="s">
        <v>637</v>
      </c>
      <c r="I150" s="426">
        <v>5593266322</v>
      </c>
      <c r="J150" s="342" t="s">
        <v>664</v>
      </c>
      <c r="K150" s="342" t="s">
        <v>639</v>
      </c>
      <c r="L150" s="342" t="s">
        <v>652</v>
      </c>
      <c r="M150" s="342" t="str">
        <f>Tabell2[[#This Row],[Fastigheter]]</f>
        <v>Åsunda 9</v>
      </c>
      <c r="R150" s="342" t="str">
        <v>Njord 5</v>
      </c>
    </row>
    <row r="151" spans="1:18" ht="15" x14ac:dyDescent="0.4">
      <c r="A151" s="342" t="s">
        <v>665</v>
      </c>
      <c r="B151" s="342" t="s">
        <v>666</v>
      </c>
      <c r="C151" s="342" t="s">
        <v>667</v>
      </c>
      <c r="D151" s="347">
        <v>65601</v>
      </c>
      <c r="E151" s="342" t="s">
        <v>668</v>
      </c>
      <c r="F151" s="425" t="s">
        <v>669</v>
      </c>
      <c r="G151" s="425" t="s">
        <v>670</v>
      </c>
      <c r="H151" s="382" t="s">
        <v>671</v>
      </c>
      <c r="I151" s="426">
        <v>5593266330</v>
      </c>
      <c r="J151" s="342" t="s">
        <v>672</v>
      </c>
      <c r="K151" s="342" t="s">
        <v>673</v>
      </c>
      <c r="L151" s="342" t="s">
        <v>674</v>
      </c>
      <c r="M151" s="342" t="str">
        <f>Tabell2[[#This Row],[Fastigheter]]</f>
        <v>Lodet 1</v>
      </c>
      <c r="R151" s="342" t="str">
        <v>Norrmalm 18</v>
      </c>
    </row>
    <row r="152" spans="1:18" ht="15" x14ac:dyDescent="0.4">
      <c r="A152" s="342" t="s">
        <v>665</v>
      </c>
      <c r="B152" s="342" t="s">
        <v>666</v>
      </c>
      <c r="C152" s="342" t="s">
        <v>667</v>
      </c>
      <c r="D152" s="347">
        <v>65602</v>
      </c>
      <c r="E152" s="342" t="s">
        <v>675</v>
      </c>
      <c r="F152" s="425" t="s">
        <v>669</v>
      </c>
      <c r="G152" s="425" t="s">
        <v>670</v>
      </c>
      <c r="H152" s="382" t="s">
        <v>671</v>
      </c>
      <c r="I152" s="426">
        <v>5593266330</v>
      </c>
      <c r="J152" s="342" t="s">
        <v>676</v>
      </c>
      <c r="K152" s="342" t="s">
        <v>673</v>
      </c>
      <c r="L152" s="342" t="s">
        <v>674</v>
      </c>
      <c r="M152" s="342" t="str">
        <f>Tabell2[[#This Row],[Fastigheter]]</f>
        <v>Lodet 2</v>
      </c>
      <c r="R152" s="342" t="str">
        <v>Norrtorn 82</v>
      </c>
    </row>
    <row r="153" spans="1:18" ht="15" x14ac:dyDescent="0.4">
      <c r="A153" s="342" t="s">
        <v>665</v>
      </c>
      <c r="B153" s="342" t="s">
        <v>666</v>
      </c>
      <c r="C153" s="342" t="s">
        <v>667</v>
      </c>
      <c r="D153" s="347">
        <v>65603</v>
      </c>
      <c r="E153" s="342" t="s">
        <v>677</v>
      </c>
      <c r="F153" s="425" t="s">
        <v>669</v>
      </c>
      <c r="G153" s="425" t="s">
        <v>670</v>
      </c>
      <c r="H153" s="382" t="s">
        <v>671</v>
      </c>
      <c r="I153" s="426">
        <v>5593266330</v>
      </c>
      <c r="J153" s="342" t="s">
        <v>678</v>
      </c>
      <c r="K153" s="342" t="s">
        <v>673</v>
      </c>
      <c r="L153" s="342" t="s">
        <v>679</v>
      </c>
      <c r="M153" s="342" t="str">
        <f>Tabell2[[#This Row],[Fastigheter]]</f>
        <v>Nejlikan 4</v>
      </c>
      <c r="R153" s="342" t="str">
        <v>Norrtorn 83</v>
      </c>
    </row>
    <row r="154" spans="1:18" ht="15" x14ac:dyDescent="0.4">
      <c r="A154" s="342" t="s">
        <v>665</v>
      </c>
      <c r="B154" s="342" t="s">
        <v>666</v>
      </c>
      <c r="C154" s="342" t="s">
        <v>667</v>
      </c>
      <c r="D154" s="347">
        <v>65604</v>
      </c>
      <c r="E154" s="342" t="s">
        <v>680</v>
      </c>
      <c r="F154" s="425" t="s">
        <v>669</v>
      </c>
      <c r="G154" s="425" t="s">
        <v>670</v>
      </c>
      <c r="H154" s="382" t="s">
        <v>671</v>
      </c>
      <c r="I154" s="426">
        <v>5593266330</v>
      </c>
      <c r="J154" s="342" t="s">
        <v>681</v>
      </c>
      <c r="K154" s="342" t="s">
        <v>673</v>
      </c>
      <c r="L154" s="342" t="s">
        <v>682</v>
      </c>
      <c r="M154" s="342" t="str">
        <f>Tabell2[[#This Row],[Fastigheter]]</f>
        <v>Konvaljen 12</v>
      </c>
      <c r="R154" s="342" t="str">
        <v>Norrtull 5</v>
      </c>
    </row>
    <row r="155" spans="1:18" ht="15" x14ac:dyDescent="0.4">
      <c r="A155" s="342" t="s">
        <v>665</v>
      </c>
      <c r="B155" s="342" t="s">
        <v>666</v>
      </c>
      <c r="C155" s="342" t="s">
        <v>667</v>
      </c>
      <c r="D155" s="347">
        <v>65605</v>
      </c>
      <c r="E155" s="342" t="s">
        <v>683</v>
      </c>
      <c r="F155" s="425" t="s">
        <v>669</v>
      </c>
      <c r="G155" s="425" t="s">
        <v>670</v>
      </c>
      <c r="H155" s="382" t="s">
        <v>671</v>
      </c>
      <c r="I155" s="426">
        <v>5593266330</v>
      </c>
      <c r="J155" s="342" t="s">
        <v>684</v>
      </c>
      <c r="K155" s="342" t="s">
        <v>673</v>
      </c>
      <c r="L155" s="342" t="s">
        <v>685</v>
      </c>
      <c r="M155" s="342" t="str">
        <f>Tabell2[[#This Row],[Fastigheter]]</f>
        <v>Lövkojan 8</v>
      </c>
      <c r="R155" s="342" t="str">
        <v>Notstället 5</v>
      </c>
    </row>
    <row r="156" spans="1:18" ht="15" x14ac:dyDescent="0.4">
      <c r="A156" s="342" t="s">
        <v>665</v>
      </c>
      <c r="B156" s="342" t="s">
        <v>666</v>
      </c>
      <c r="C156" s="342" t="s">
        <v>667</v>
      </c>
      <c r="D156" s="347">
        <v>65606</v>
      </c>
      <c r="E156" s="342" t="s">
        <v>686</v>
      </c>
      <c r="F156" s="425" t="s">
        <v>669</v>
      </c>
      <c r="G156" s="425" t="s">
        <v>670</v>
      </c>
      <c r="H156" s="382" t="s">
        <v>671</v>
      </c>
      <c r="I156" s="426">
        <v>5593266330</v>
      </c>
      <c r="J156" s="342" t="s">
        <v>687</v>
      </c>
      <c r="K156" s="342" t="s">
        <v>673</v>
      </c>
      <c r="L156" s="342" t="s">
        <v>688</v>
      </c>
      <c r="M156" s="342" t="str">
        <f>Tabell2[[#This Row],[Fastigheter]]</f>
        <v>Tranan 1</v>
      </c>
      <c r="R156" s="342" t="str">
        <v>Notstället 6</v>
      </c>
    </row>
    <row r="157" spans="1:18" ht="15" x14ac:dyDescent="0.4">
      <c r="A157" s="342" t="s">
        <v>689</v>
      </c>
      <c r="B157" s="342" t="s">
        <v>690</v>
      </c>
      <c r="C157" s="342" t="s">
        <v>691</v>
      </c>
      <c r="D157" s="347">
        <v>68101</v>
      </c>
      <c r="E157" s="342" t="s">
        <v>692</v>
      </c>
      <c r="F157" s="425" t="s">
        <v>693</v>
      </c>
      <c r="G157" s="425" t="s">
        <v>694</v>
      </c>
      <c r="H157" s="382" t="s">
        <v>695</v>
      </c>
      <c r="I157" s="426">
        <v>5593235731</v>
      </c>
      <c r="J157" s="342" t="s">
        <v>696</v>
      </c>
      <c r="K157" s="342" t="s">
        <v>179</v>
      </c>
      <c r="L157" s="342" t="s">
        <v>180</v>
      </c>
      <c r="M157" s="342" t="str">
        <f>Tabell2[[#This Row],[Fastigheter]]</f>
        <v>Förståndet 14</v>
      </c>
      <c r="R157" s="342" t="str">
        <v>Nunnan 4</v>
      </c>
    </row>
    <row r="158" spans="1:18" ht="15" x14ac:dyDescent="0.4">
      <c r="A158" s="342" t="s">
        <v>689</v>
      </c>
      <c r="B158" s="342" t="s">
        <v>690</v>
      </c>
      <c r="C158" s="342" t="s">
        <v>691</v>
      </c>
      <c r="D158" s="347">
        <v>68102</v>
      </c>
      <c r="E158" s="342" t="s">
        <v>697</v>
      </c>
      <c r="F158" s="425" t="s">
        <v>693</v>
      </c>
      <c r="G158" s="425" t="s">
        <v>694</v>
      </c>
      <c r="H158" s="382" t="s">
        <v>695</v>
      </c>
      <c r="I158" s="426">
        <v>5593235731</v>
      </c>
      <c r="J158" s="342" t="s">
        <v>698</v>
      </c>
      <c r="K158" s="342" t="s">
        <v>179</v>
      </c>
      <c r="L158" s="342" t="s">
        <v>699</v>
      </c>
      <c r="M158" s="342" t="str">
        <f>Tabell2[[#This Row],[Fastigheter]]</f>
        <v>Vinsten 2</v>
      </c>
      <c r="R158" s="342" t="str">
        <v>Nyckelpigan 24</v>
      </c>
    </row>
    <row r="159" spans="1:18" ht="15" x14ac:dyDescent="0.4">
      <c r="A159" s="342" t="s">
        <v>689</v>
      </c>
      <c r="B159" s="342" t="s">
        <v>690</v>
      </c>
      <c r="C159" s="342" t="s">
        <v>691</v>
      </c>
      <c r="D159" s="347">
        <v>68103</v>
      </c>
      <c r="E159" s="342" t="s">
        <v>700</v>
      </c>
      <c r="F159" s="425" t="s">
        <v>693</v>
      </c>
      <c r="G159" s="425" t="s">
        <v>694</v>
      </c>
      <c r="H159" s="382" t="s">
        <v>695</v>
      </c>
      <c r="I159" s="426">
        <v>5593235731</v>
      </c>
      <c r="J159" s="342" t="s">
        <v>701</v>
      </c>
      <c r="K159" s="342" t="s">
        <v>179</v>
      </c>
      <c r="L159" s="342" t="s">
        <v>216</v>
      </c>
      <c r="M159" s="342" t="str">
        <f>Tabell2[[#This Row],[Fastigheter]]</f>
        <v>Bacchus 4</v>
      </c>
      <c r="R159" s="342" t="str">
        <v>Nässlan 5</v>
      </c>
    </row>
    <row r="160" spans="1:18" ht="15" x14ac:dyDescent="0.4">
      <c r="A160" s="342" t="s">
        <v>689</v>
      </c>
      <c r="B160" s="342" t="s">
        <v>690</v>
      </c>
      <c r="C160" s="342" t="s">
        <v>691</v>
      </c>
      <c r="D160" s="347">
        <v>68104</v>
      </c>
      <c r="E160" s="342" t="s">
        <v>702</v>
      </c>
      <c r="F160" s="425" t="s">
        <v>693</v>
      </c>
      <c r="G160" s="425" t="s">
        <v>694</v>
      </c>
      <c r="H160" s="382" t="s">
        <v>695</v>
      </c>
      <c r="I160" s="426">
        <v>5593235731</v>
      </c>
      <c r="J160" s="342" t="s">
        <v>703</v>
      </c>
      <c r="K160" s="342" t="s">
        <v>179</v>
      </c>
      <c r="L160" s="342" t="s">
        <v>180</v>
      </c>
      <c r="M160" s="342" t="str">
        <f>Tabell2[[#This Row],[Fastigheter]]</f>
        <v>Kraften 4</v>
      </c>
      <c r="R160" s="342" t="str">
        <v>Nöten 4</v>
      </c>
    </row>
    <row r="161" spans="1:18" ht="15" x14ac:dyDescent="0.4">
      <c r="A161" s="342" t="s">
        <v>689</v>
      </c>
      <c r="B161" s="342" t="s">
        <v>690</v>
      </c>
      <c r="C161" s="342" t="s">
        <v>691</v>
      </c>
      <c r="D161" s="347">
        <v>68105</v>
      </c>
      <c r="E161" s="342" t="s">
        <v>704</v>
      </c>
      <c r="F161" s="425" t="s">
        <v>693</v>
      </c>
      <c r="G161" s="425" t="s">
        <v>694</v>
      </c>
      <c r="H161" s="382" t="s">
        <v>695</v>
      </c>
      <c r="I161" s="426">
        <v>5593235731</v>
      </c>
      <c r="J161" s="342" t="s">
        <v>705</v>
      </c>
      <c r="K161" s="342" t="s">
        <v>179</v>
      </c>
      <c r="L161" s="342" t="s">
        <v>699</v>
      </c>
      <c r="M161" s="342" t="str">
        <f>Tabell2[[#This Row],[Fastigheter]]</f>
        <v>Mercurius 15</v>
      </c>
      <c r="R161" s="342" t="str">
        <v>Nötskrikan 12</v>
      </c>
    </row>
    <row r="162" spans="1:18" ht="15" x14ac:dyDescent="0.4">
      <c r="A162" s="342" t="s">
        <v>689</v>
      </c>
      <c r="B162" s="342" t="s">
        <v>690</v>
      </c>
      <c r="C162" s="342" t="s">
        <v>691</v>
      </c>
      <c r="D162" s="347">
        <v>68106</v>
      </c>
      <c r="E162" s="342" t="s">
        <v>706</v>
      </c>
      <c r="F162" s="425" t="s">
        <v>693</v>
      </c>
      <c r="G162" s="425" t="s">
        <v>694</v>
      </c>
      <c r="H162" s="382" t="s">
        <v>695</v>
      </c>
      <c r="I162" s="426">
        <v>5593235731</v>
      </c>
      <c r="J162" s="342" t="s">
        <v>707</v>
      </c>
      <c r="K162" s="342" t="s">
        <v>179</v>
      </c>
      <c r="L162" s="342" t="s">
        <v>699</v>
      </c>
      <c r="M162" s="342" t="str">
        <f>Tabell2[[#This Row],[Fastigheter]]</f>
        <v>Mercurius 12</v>
      </c>
      <c r="R162" s="342" t="str">
        <v>Oden 11</v>
      </c>
    </row>
    <row r="163" spans="1:18" ht="15" x14ac:dyDescent="0.4">
      <c r="A163" s="342" t="s">
        <v>689</v>
      </c>
      <c r="B163" s="342" t="s">
        <v>690</v>
      </c>
      <c r="C163" s="342" t="s">
        <v>691</v>
      </c>
      <c r="D163" s="347">
        <v>68107</v>
      </c>
      <c r="E163" s="342" t="s">
        <v>708</v>
      </c>
      <c r="F163" s="425" t="s">
        <v>693</v>
      </c>
      <c r="G163" s="425" t="s">
        <v>694</v>
      </c>
      <c r="H163" s="382" t="s">
        <v>695</v>
      </c>
      <c r="I163" s="426">
        <v>5593235731</v>
      </c>
      <c r="J163" s="342" t="s">
        <v>709</v>
      </c>
      <c r="K163" s="342" t="s">
        <v>179</v>
      </c>
      <c r="L163" s="342" t="s">
        <v>699</v>
      </c>
      <c r="M163" s="342" t="str">
        <f>Tabell2[[#This Row],[Fastigheter]]</f>
        <v>Bacchus 12</v>
      </c>
      <c r="R163" s="342" t="str">
        <v>Oden 6</v>
      </c>
    </row>
    <row r="164" spans="1:18" ht="15" x14ac:dyDescent="0.4">
      <c r="A164" s="342" t="s">
        <v>689</v>
      </c>
      <c r="B164" s="342" t="s">
        <v>690</v>
      </c>
      <c r="C164" s="342" t="s">
        <v>691</v>
      </c>
      <c r="D164" s="347">
        <v>68108</v>
      </c>
      <c r="E164" s="342" t="s">
        <v>710</v>
      </c>
      <c r="F164" s="425" t="s">
        <v>693</v>
      </c>
      <c r="G164" s="425" t="s">
        <v>694</v>
      </c>
      <c r="H164" s="382" t="s">
        <v>695</v>
      </c>
      <c r="I164" s="426">
        <v>5593235731</v>
      </c>
      <c r="J164" s="342" t="s">
        <v>711</v>
      </c>
      <c r="K164" s="342" t="s">
        <v>179</v>
      </c>
      <c r="L164" s="342" t="s">
        <v>699</v>
      </c>
      <c r="M164" s="342" t="str">
        <f>Tabell2[[#This Row],[Fastigheter]]</f>
        <v>Minerva 8</v>
      </c>
      <c r="R164" s="342" t="str">
        <v>Oliven 20</v>
      </c>
    </row>
    <row r="165" spans="1:18" ht="15" x14ac:dyDescent="0.4">
      <c r="A165" s="342" t="s">
        <v>689</v>
      </c>
      <c r="B165" s="342" t="s">
        <v>690</v>
      </c>
      <c r="C165" s="342" t="s">
        <v>691</v>
      </c>
      <c r="D165" s="347">
        <v>68109</v>
      </c>
      <c r="E165" s="342" t="s">
        <v>712</v>
      </c>
      <c r="F165" s="425" t="s">
        <v>693</v>
      </c>
      <c r="G165" s="425" t="s">
        <v>694</v>
      </c>
      <c r="H165" s="382" t="s">
        <v>695</v>
      </c>
      <c r="I165" s="426">
        <v>5593235731</v>
      </c>
      <c r="J165" s="342" t="s">
        <v>713</v>
      </c>
      <c r="K165" s="342" t="s">
        <v>179</v>
      </c>
      <c r="L165" s="342" t="s">
        <v>216</v>
      </c>
      <c r="M165" s="342" t="str">
        <f>Tabell2[[#This Row],[Fastigheter]]</f>
        <v>Minerva 7</v>
      </c>
      <c r="R165" s="342" t="str">
        <v>Ollonborren 10</v>
      </c>
    </row>
    <row r="166" spans="1:18" ht="15" x14ac:dyDescent="0.4">
      <c r="A166" s="342" t="s">
        <v>689</v>
      </c>
      <c r="B166" s="342" t="s">
        <v>690</v>
      </c>
      <c r="C166" s="342" t="s">
        <v>691</v>
      </c>
      <c r="D166" s="347">
        <v>68110</v>
      </c>
      <c r="E166" s="342" t="s">
        <v>714</v>
      </c>
      <c r="F166" s="425" t="s">
        <v>693</v>
      </c>
      <c r="G166" s="425" t="s">
        <v>694</v>
      </c>
      <c r="H166" s="382" t="s">
        <v>695</v>
      </c>
      <c r="I166" s="426">
        <v>5593235731</v>
      </c>
      <c r="J166" s="342" t="s">
        <v>715</v>
      </c>
      <c r="K166" s="342" t="s">
        <v>179</v>
      </c>
      <c r="L166" s="342" t="s">
        <v>180</v>
      </c>
      <c r="M166" s="342" t="str">
        <f>Tabell2[[#This Row],[Fastigheter]]</f>
        <v>Tara 1</v>
      </c>
      <c r="R166" s="342" t="str">
        <v>Orion 4</v>
      </c>
    </row>
    <row r="167" spans="1:18" ht="15" x14ac:dyDescent="0.4">
      <c r="A167" s="342" t="s">
        <v>689</v>
      </c>
      <c r="B167" s="342" t="s">
        <v>690</v>
      </c>
      <c r="C167" s="342" t="s">
        <v>691</v>
      </c>
      <c r="D167" s="347">
        <v>68111</v>
      </c>
      <c r="E167" s="342" t="s">
        <v>716</v>
      </c>
      <c r="F167" s="425" t="s">
        <v>693</v>
      </c>
      <c r="G167" s="425" t="s">
        <v>694</v>
      </c>
      <c r="H167" s="382" t="s">
        <v>695</v>
      </c>
      <c r="I167" s="426">
        <v>5593235731</v>
      </c>
      <c r="J167" s="342" t="s">
        <v>717</v>
      </c>
      <c r="K167" s="342" t="s">
        <v>179</v>
      </c>
      <c r="L167" s="342" t="s">
        <v>718</v>
      </c>
      <c r="M167" s="342" t="str">
        <f>Tabell2[[#This Row],[Fastigheter]]</f>
        <v>Skörden 1</v>
      </c>
      <c r="R167" s="342" t="str">
        <v>Orkanen 31</v>
      </c>
    </row>
    <row r="168" spans="1:18" ht="15" x14ac:dyDescent="0.4">
      <c r="A168" s="342" t="s">
        <v>689</v>
      </c>
      <c r="B168" s="342" t="s">
        <v>690</v>
      </c>
      <c r="C168" s="342" t="s">
        <v>691</v>
      </c>
      <c r="D168" s="347">
        <v>68112</v>
      </c>
      <c r="E168" s="342" t="s">
        <v>719</v>
      </c>
      <c r="F168" s="425" t="s">
        <v>693</v>
      </c>
      <c r="G168" s="425" t="s">
        <v>694</v>
      </c>
      <c r="H168" s="382" t="s">
        <v>695</v>
      </c>
      <c r="I168" s="426">
        <v>5593235731</v>
      </c>
      <c r="J168" s="342" t="s">
        <v>720</v>
      </c>
      <c r="K168" s="342" t="s">
        <v>179</v>
      </c>
      <c r="L168" s="342" t="s">
        <v>721</v>
      </c>
      <c r="M168" s="342" t="str">
        <f>Tabell2[[#This Row],[Fastigheter]]</f>
        <v>Kronan 2</v>
      </c>
      <c r="R168" s="342" t="str">
        <v>Ostronet 11</v>
      </c>
    </row>
    <row r="169" spans="1:18" ht="15" x14ac:dyDescent="0.4">
      <c r="A169" s="342" t="s">
        <v>689</v>
      </c>
      <c r="B169" s="342" t="s">
        <v>690</v>
      </c>
      <c r="C169" s="342" t="s">
        <v>691</v>
      </c>
      <c r="D169" s="347">
        <v>68113</v>
      </c>
      <c r="E169" s="342" t="s">
        <v>722</v>
      </c>
      <c r="F169" s="425" t="s">
        <v>693</v>
      </c>
      <c r="G169" s="425" t="s">
        <v>694</v>
      </c>
      <c r="H169" s="382" t="s">
        <v>695</v>
      </c>
      <c r="I169" s="426">
        <v>5593235731</v>
      </c>
      <c r="J169" s="342" t="s">
        <v>723</v>
      </c>
      <c r="K169" s="342" t="s">
        <v>179</v>
      </c>
      <c r="L169" s="342" t="s">
        <v>195</v>
      </c>
      <c r="M169" s="342" t="str">
        <f>Tabell2[[#This Row],[Fastigheter]]</f>
        <v>Hatten 15</v>
      </c>
      <c r="R169" s="342" t="str">
        <v>Palmen 2</v>
      </c>
    </row>
    <row r="170" spans="1:18" ht="15" x14ac:dyDescent="0.4">
      <c r="A170" s="342" t="s">
        <v>689</v>
      </c>
      <c r="B170" s="342" t="s">
        <v>690</v>
      </c>
      <c r="C170" s="342" t="s">
        <v>691</v>
      </c>
      <c r="D170" s="347">
        <v>68114</v>
      </c>
      <c r="E170" s="342" t="s">
        <v>724</v>
      </c>
      <c r="F170" s="425" t="s">
        <v>693</v>
      </c>
      <c r="G170" s="425" t="s">
        <v>694</v>
      </c>
      <c r="H170" s="382" t="s">
        <v>695</v>
      </c>
      <c r="I170" s="426">
        <v>5593235731</v>
      </c>
      <c r="J170" s="342" t="s">
        <v>725</v>
      </c>
      <c r="K170" s="342" t="s">
        <v>179</v>
      </c>
      <c r="L170" s="342" t="s">
        <v>726</v>
      </c>
      <c r="M170" s="342" t="str">
        <f>Tabell2[[#This Row],[Fastigheter]]</f>
        <v>Granlo 15:1</v>
      </c>
      <c r="R170" s="342" t="str">
        <v>Pilspetsen 5</v>
      </c>
    </row>
    <row r="171" spans="1:18" ht="15" x14ac:dyDescent="0.4">
      <c r="A171" s="342" t="s">
        <v>689</v>
      </c>
      <c r="B171" s="342" t="s">
        <v>690</v>
      </c>
      <c r="C171" s="342" t="s">
        <v>691</v>
      </c>
      <c r="D171" s="347">
        <v>68115</v>
      </c>
      <c r="E171" s="342" t="s">
        <v>727</v>
      </c>
      <c r="F171" s="425" t="s">
        <v>693</v>
      </c>
      <c r="G171" s="425" t="s">
        <v>694</v>
      </c>
      <c r="H171" s="382" t="s">
        <v>695</v>
      </c>
      <c r="I171" s="426">
        <v>5593235731</v>
      </c>
      <c r="J171" s="342" t="s">
        <v>728</v>
      </c>
      <c r="K171" s="342" t="s">
        <v>179</v>
      </c>
      <c r="L171" s="342" t="s">
        <v>198</v>
      </c>
      <c r="M171" s="342" t="str">
        <f>Tabell2[[#This Row],[Fastigheter]]</f>
        <v>Stocken 2</v>
      </c>
      <c r="R171" s="342" t="str">
        <v>Pilspetsen 6</v>
      </c>
    </row>
    <row r="172" spans="1:18" ht="15" x14ac:dyDescent="0.4">
      <c r="A172" s="342" t="s">
        <v>689</v>
      </c>
      <c r="B172" s="342" t="s">
        <v>690</v>
      </c>
      <c r="C172" s="342" t="s">
        <v>691</v>
      </c>
      <c r="D172" s="347">
        <v>68116</v>
      </c>
      <c r="E172" s="342" t="s">
        <v>729</v>
      </c>
      <c r="F172" s="425" t="s">
        <v>693</v>
      </c>
      <c r="G172" s="425" t="s">
        <v>694</v>
      </c>
      <c r="H172" s="382" t="s">
        <v>695</v>
      </c>
      <c r="I172" s="426">
        <v>5593235731</v>
      </c>
      <c r="J172" s="342" t="s">
        <v>730</v>
      </c>
      <c r="K172" s="342" t="s">
        <v>179</v>
      </c>
      <c r="L172" s="342" t="s">
        <v>731</v>
      </c>
      <c r="M172" s="342" t="str">
        <f>Tabell2[[#This Row],[Fastigheter]]</f>
        <v>Tallen 4</v>
      </c>
      <c r="R172" s="342" t="str">
        <v>Pinjen 4</v>
      </c>
    </row>
    <row r="173" spans="1:18" ht="15" x14ac:dyDescent="0.4">
      <c r="A173" s="342" t="s">
        <v>689</v>
      </c>
      <c r="B173" s="342" t="s">
        <v>690</v>
      </c>
      <c r="C173" s="342" t="s">
        <v>691</v>
      </c>
      <c r="D173" s="347">
        <v>68117</v>
      </c>
      <c r="E173" s="342" t="s">
        <v>732</v>
      </c>
      <c r="F173" s="425" t="s">
        <v>693</v>
      </c>
      <c r="G173" s="425" t="s">
        <v>694</v>
      </c>
      <c r="H173" s="382" t="s">
        <v>695</v>
      </c>
      <c r="I173" s="426">
        <v>5593235731</v>
      </c>
      <c r="J173" s="342" t="s">
        <v>733</v>
      </c>
      <c r="K173" s="342" t="s">
        <v>179</v>
      </c>
      <c r="L173" s="342" t="s">
        <v>198</v>
      </c>
      <c r="M173" s="342" t="str">
        <f>Tabell2[[#This Row],[Fastigheter]]</f>
        <v>Sågramen 21</v>
      </c>
      <c r="R173" s="342" t="str">
        <v>Pinjen 6</v>
      </c>
    </row>
    <row r="174" spans="1:18" ht="15" x14ac:dyDescent="0.4">
      <c r="A174" s="342" t="s">
        <v>689</v>
      </c>
      <c r="B174" s="342" t="s">
        <v>690</v>
      </c>
      <c r="C174" s="342" t="s">
        <v>691</v>
      </c>
      <c r="D174" s="347">
        <v>68118</v>
      </c>
      <c r="E174" s="342" t="s">
        <v>734</v>
      </c>
      <c r="F174" s="425" t="s">
        <v>693</v>
      </c>
      <c r="G174" s="425" t="s">
        <v>694</v>
      </c>
      <c r="H174" s="382" t="s">
        <v>695</v>
      </c>
      <c r="I174" s="426">
        <v>5593235731</v>
      </c>
      <c r="J174" s="342" t="s">
        <v>735</v>
      </c>
      <c r="K174" s="342" t="s">
        <v>179</v>
      </c>
      <c r="L174" s="342" t="s">
        <v>721</v>
      </c>
      <c r="M174" s="342" t="str">
        <f>Tabell2[[#This Row],[Fastigheter]]</f>
        <v>Tvingen 29</v>
      </c>
      <c r="R174" s="342" t="str">
        <v>Polskan 1</v>
      </c>
    </row>
    <row r="175" spans="1:18" ht="15" x14ac:dyDescent="0.4">
      <c r="A175" s="342" t="s">
        <v>689</v>
      </c>
      <c r="B175" s="342" t="s">
        <v>690</v>
      </c>
      <c r="C175" s="342" t="s">
        <v>691</v>
      </c>
      <c r="D175" s="347">
        <v>68119</v>
      </c>
      <c r="E175" s="342" t="s">
        <v>736</v>
      </c>
      <c r="F175" s="425" t="s">
        <v>693</v>
      </c>
      <c r="G175" s="425" t="s">
        <v>694</v>
      </c>
      <c r="H175" s="382" t="s">
        <v>695</v>
      </c>
      <c r="I175" s="426">
        <v>5593235731</v>
      </c>
      <c r="J175" s="342" t="s">
        <v>737</v>
      </c>
      <c r="K175" s="342" t="s">
        <v>179</v>
      </c>
      <c r="L175" s="342" t="s">
        <v>721</v>
      </c>
      <c r="M175" s="342" t="str">
        <f>Tabell2[[#This Row],[Fastigheter]]</f>
        <v>Mjölnaren 3</v>
      </c>
      <c r="R175" s="342" t="str">
        <v>Polskan 2</v>
      </c>
    </row>
    <row r="176" spans="1:18" ht="15" x14ac:dyDescent="0.4">
      <c r="A176" s="342" t="s">
        <v>689</v>
      </c>
      <c r="B176" s="342" t="s">
        <v>690</v>
      </c>
      <c r="C176" s="342" t="s">
        <v>691</v>
      </c>
      <c r="D176" s="347">
        <v>68120</v>
      </c>
      <c r="E176" s="342" t="s">
        <v>738</v>
      </c>
      <c r="F176" s="425" t="s">
        <v>693</v>
      </c>
      <c r="G176" s="425" t="s">
        <v>694</v>
      </c>
      <c r="H176" s="382" t="s">
        <v>695</v>
      </c>
      <c r="I176" s="426">
        <v>5593235731</v>
      </c>
      <c r="J176" s="342" t="s">
        <v>739</v>
      </c>
      <c r="K176" s="342" t="s">
        <v>179</v>
      </c>
      <c r="L176" s="342" t="s">
        <v>721</v>
      </c>
      <c r="M176" s="342" t="str">
        <f>Tabell2[[#This Row],[Fastigheter]]</f>
        <v>Mjölnaren 4</v>
      </c>
      <c r="R176" s="342" t="str">
        <v>Polskan 3</v>
      </c>
    </row>
    <row r="177" spans="1:18" ht="15" x14ac:dyDescent="0.4">
      <c r="A177" s="342" t="s">
        <v>689</v>
      </c>
      <c r="B177" s="342" t="s">
        <v>690</v>
      </c>
      <c r="C177" s="342" t="s">
        <v>691</v>
      </c>
      <c r="D177" s="347">
        <v>68121</v>
      </c>
      <c r="E177" s="342" t="s">
        <v>740</v>
      </c>
      <c r="F177" s="425" t="s">
        <v>693</v>
      </c>
      <c r="G177" s="425" t="s">
        <v>694</v>
      </c>
      <c r="H177" s="382" t="s">
        <v>695</v>
      </c>
      <c r="I177" s="426">
        <v>5593235731</v>
      </c>
      <c r="J177" s="342" t="s">
        <v>741</v>
      </c>
      <c r="K177" s="342" t="s">
        <v>179</v>
      </c>
      <c r="L177" s="342" t="s">
        <v>721</v>
      </c>
      <c r="M177" s="342" t="str">
        <f>Tabell2[[#This Row],[Fastigheter]]</f>
        <v>Mjölnaren 9</v>
      </c>
      <c r="R177" s="342" t="str">
        <v>Polskan 4</v>
      </c>
    </row>
    <row r="178" spans="1:18" ht="15" x14ac:dyDescent="0.4">
      <c r="A178" s="342" t="s">
        <v>689</v>
      </c>
      <c r="B178" s="342" t="s">
        <v>690</v>
      </c>
      <c r="C178" s="342" t="s">
        <v>691</v>
      </c>
      <c r="D178" s="347">
        <v>68122</v>
      </c>
      <c r="E178" s="342" t="s">
        <v>742</v>
      </c>
      <c r="F178" s="425" t="s">
        <v>693</v>
      </c>
      <c r="G178" s="425" t="s">
        <v>694</v>
      </c>
      <c r="H178" s="382" t="s">
        <v>695</v>
      </c>
      <c r="I178" s="426">
        <v>5593235731</v>
      </c>
      <c r="J178" s="342" t="s">
        <v>743</v>
      </c>
      <c r="K178" s="342" t="s">
        <v>179</v>
      </c>
      <c r="L178" s="342" t="s">
        <v>204</v>
      </c>
      <c r="M178" s="342" t="str">
        <f>Tabell2[[#This Row],[Fastigheter]]</f>
        <v>Bladet 2</v>
      </c>
      <c r="R178" s="342" t="str">
        <v>Polskan 6</v>
      </c>
    </row>
    <row r="179" spans="1:18" ht="15" x14ac:dyDescent="0.4">
      <c r="A179" s="342" t="s">
        <v>689</v>
      </c>
      <c r="B179" s="342" t="s">
        <v>690</v>
      </c>
      <c r="C179" s="342" t="s">
        <v>691</v>
      </c>
      <c r="D179" s="347">
        <v>68123</v>
      </c>
      <c r="E179" s="342" t="s">
        <v>744</v>
      </c>
      <c r="F179" s="425" t="s">
        <v>693</v>
      </c>
      <c r="G179" s="425" t="s">
        <v>694</v>
      </c>
      <c r="H179" s="382" t="s">
        <v>695</v>
      </c>
      <c r="I179" s="426">
        <v>5593235731</v>
      </c>
      <c r="J179" s="342" t="s">
        <v>745</v>
      </c>
      <c r="K179" s="342" t="s">
        <v>179</v>
      </c>
      <c r="L179" s="342" t="s">
        <v>201</v>
      </c>
      <c r="M179" s="342" t="str">
        <f>Tabell2[[#This Row],[Fastigheter]]</f>
        <v>Hästen 13</v>
      </c>
      <c r="R179" s="342" t="str">
        <v>Polskan 7</v>
      </c>
    </row>
    <row r="180" spans="1:18" ht="15" x14ac:dyDescent="0.4">
      <c r="A180" s="342" t="s">
        <v>689</v>
      </c>
      <c r="B180" s="342" t="s">
        <v>690</v>
      </c>
      <c r="C180" s="342" t="s">
        <v>691</v>
      </c>
      <c r="D180" s="347">
        <v>68124</v>
      </c>
      <c r="E180" s="342" t="s">
        <v>746</v>
      </c>
      <c r="F180" s="425" t="s">
        <v>693</v>
      </c>
      <c r="G180" s="425" t="s">
        <v>694</v>
      </c>
      <c r="H180" s="382" t="s">
        <v>695</v>
      </c>
      <c r="I180" s="426">
        <v>5593235731</v>
      </c>
      <c r="J180" s="342" t="s">
        <v>747</v>
      </c>
      <c r="K180" s="342" t="s">
        <v>179</v>
      </c>
      <c r="L180" s="342" t="s">
        <v>204</v>
      </c>
      <c r="M180" s="342" t="str">
        <f>Tabell2[[#This Row],[Fastigheter]]</f>
        <v>Credit 12</v>
      </c>
      <c r="R180" s="342" t="str">
        <v>Polskan 8</v>
      </c>
    </row>
    <row r="181" spans="1:18" ht="15" x14ac:dyDescent="0.4">
      <c r="A181" s="342" t="s">
        <v>748</v>
      </c>
      <c r="B181" s="342" t="s">
        <v>749</v>
      </c>
      <c r="C181" s="342" t="s">
        <v>750</v>
      </c>
      <c r="D181" s="347">
        <v>68301</v>
      </c>
      <c r="E181" s="342" t="s">
        <v>751</v>
      </c>
      <c r="F181" s="425" t="s">
        <v>752</v>
      </c>
      <c r="G181" s="425" t="s">
        <v>753</v>
      </c>
      <c r="H181" s="382" t="s">
        <v>754</v>
      </c>
      <c r="I181" s="426">
        <v>5593235723</v>
      </c>
      <c r="J181" s="342" t="s">
        <v>755</v>
      </c>
      <c r="K181" s="342" t="s">
        <v>756</v>
      </c>
      <c r="L181" s="342" t="s">
        <v>757</v>
      </c>
      <c r="M181" s="342" t="str">
        <f>Tabell2[[#This Row],[Fastigheter]]</f>
        <v>Skultorp 1:207</v>
      </c>
      <c r="R181" s="342" t="str">
        <v>Priorn 3</v>
      </c>
    </row>
    <row r="182" spans="1:18" ht="15" x14ac:dyDescent="0.4">
      <c r="A182" s="342" t="s">
        <v>748</v>
      </c>
      <c r="B182" s="342" t="s">
        <v>749</v>
      </c>
      <c r="C182" s="342" t="s">
        <v>750</v>
      </c>
      <c r="D182" s="347">
        <v>68302</v>
      </c>
      <c r="E182" s="342" t="s">
        <v>758</v>
      </c>
      <c r="F182" s="425" t="s">
        <v>752</v>
      </c>
      <c r="G182" s="425" t="s">
        <v>753</v>
      </c>
      <c r="H182" s="382" t="s">
        <v>754</v>
      </c>
      <c r="I182" s="426">
        <v>5593235723</v>
      </c>
      <c r="J182" s="342" t="s">
        <v>759</v>
      </c>
      <c r="K182" s="342" t="s">
        <v>756</v>
      </c>
      <c r="L182" s="342" t="s">
        <v>757</v>
      </c>
      <c r="M182" s="342" t="str">
        <f>Tabell2[[#This Row],[Fastigheter]]</f>
        <v>Skultorp 1:126</v>
      </c>
      <c r="R182" s="342" t="str">
        <v>Prästkragen 5</v>
      </c>
    </row>
    <row r="183" spans="1:18" ht="15" x14ac:dyDescent="0.4">
      <c r="A183" s="342" t="s">
        <v>748</v>
      </c>
      <c r="B183" s="342" t="s">
        <v>749</v>
      </c>
      <c r="C183" s="342" t="s">
        <v>750</v>
      </c>
      <c r="D183" s="347">
        <v>68303</v>
      </c>
      <c r="E183" s="342" t="s">
        <v>760</v>
      </c>
      <c r="F183" s="425" t="s">
        <v>752</v>
      </c>
      <c r="G183" s="425" t="s">
        <v>753</v>
      </c>
      <c r="H183" s="382" t="s">
        <v>754</v>
      </c>
      <c r="I183" s="426">
        <v>5593235723</v>
      </c>
      <c r="J183" s="342" t="s">
        <v>761</v>
      </c>
      <c r="K183" s="342" t="s">
        <v>756</v>
      </c>
      <c r="L183" s="342" t="s">
        <v>762</v>
      </c>
      <c r="M183" s="342" t="str">
        <f>Tabell2[[#This Row],[Fastigheter]]</f>
        <v>Hjärpen 2</v>
      </c>
      <c r="R183" s="342" t="str">
        <v>Pärlan 11</v>
      </c>
    </row>
    <row r="184" spans="1:18" ht="15" x14ac:dyDescent="0.4">
      <c r="A184" s="342" t="s">
        <v>748</v>
      </c>
      <c r="B184" s="342" t="s">
        <v>749</v>
      </c>
      <c r="C184" s="342" t="s">
        <v>750</v>
      </c>
      <c r="D184" s="347">
        <v>68304</v>
      </c>
      <c r="E184" s="342" t="s">
        <v>763</v>
      </c>
      <c r="F184" s="425" t="s">
        <v>752</v>
      </c>
      <c r="G184" s="425" t="s">
        <v>753</v>
      </c>
      <c r="H184" s="382" t="s">
        <v>754</v>
      </c>
      <c r="I184" s="426">
        <v>5593235723</v>
      </c>
      <c r="J184" s="342" t="s">
        <v>764</v>
      </c>
      <c r="K184" s="342" t="s">
        <v>756</v>
      </c>
      <c r="L184" s="342" t="s">
        <v>765</v>
      </c>
      <c r="M184" s="342" t="str">
        <f>Tabell2[[#This Row],[Fastigheter]]</f>
        <v>Ostronet 11</v>
      </c>
      <c r="R184" s="342" t="str">
        <v>Päronet 5</v>
      </c>
    </row>
    <row r="185" spans="1:18" ht="15" x14ac:dyDescent="0.4">
      <c r="A185" s="342" t="s">
        <v>766</v>
      </c>
      <c r="B185" s="342" t="s">
        <v>767</v>
      </c>
      <c r="C185" s="342" t="s">
        <v>768</v>
      </c>
      <c r="D185" s="347">
        <v>68501</v>
      </c>
      <c r="E185" s="342" t="s">
        <v>769</v>
      </c>
      <c r="F185" s="425" t="s">
        <v>770</v>
      </c>
      <c r="G185" s="425" t="s">
        <v>771</v>
      </c>
      <c r="H185" s="382" t="s">
        <v>772</v>
      </c>
      <c r="I185" s="426">
        <v>5593235749</v>
      </c>
      <c r="J185" s="342" t="s">
        <v>773</v>
      </c>
      <c r="K185" s="342" t="s">
        <v>774</v>
      </c>
      <c r="L185" s="342" t="s">
        <v>775</v>
      </c>
      <c r="M185" s="342" t="str">
        <f>Tabell2[[#This Row],[Fastigheter]]</f>
        <v>Polskan 1</v>
      </c>
      <c r="R185" s="342" t="str">
        <v>Rapphönan 16</v>
      </c>
    </row>
    <row r="186" spans="1:18" ht="15" x14ac:dyDescent="0.4">
      <c r="A186" s="342" t="s">
        <v>766</v>
      </c>
      <c r="B186" s="342" t="s">
        <v>767</v>
      </c>
      <c r="C186" s="342" t="s">
        <v>768</v>
      </c>
      <c r="D186" s="347">
        <v>68502</v>
      </c>
      <c r="E186" s="342" t="s">
        <v>776</v>
      </c>
      <c r="F186" s="425" t="s">
        <v>770</v>
      </c>
      <c r="G186" s="425" t="s">
        <v>771</v>
      </c>
      <c r="H186" s="382" t="s">
        <v>772</v>
      </c>
      <c r="I186" s="426">
        <v>5593235749</v>
      </c>
      <c r="J186" s="342" t="s">
        <v>777</v>
      </c>
      <c r="K186" s="342" t="s">
        <v>774</v>
      </c>
      <c r="L186" s="342" t="s">
        <v>775</v>
      </c>
      <c r="M186" s="342" t="str">
        <f>Tabell2[[#This Row],[Fastigheter]]</f>
        <v>Polskan 2</v>
      </c>
      <c r="R186" s="342" t="str">
        <v>Ratten 2</v>
      </c>
    </row>
    <row r="187" spans="1:18" ht="15" x14ac:dyDescent="0.4">
      <c r="A187" s="342" t="s">
        <v>766</v>
      </c>
      <c r="B187" s="342" t="s">
        <v>767</v>
      </c>
      <c r="C187" s="342" t="s">
        <v>768</v>
      </c>
      <c r="D187" s="347">
        <v>68503</v>
      </c>
      <c r="E187" s="342" t="s">
        <v>778</v>
      </c>
      <c r="F187" s="425" t="s">
        <v>770</v>
      </c>
      <c r="G187" s="425" t="s">
        <v>771</v>
      </c>
      <c r="H187" s="382" t="s">
        <v>772</v>
      </c>
      <c r="I187" s="426">
        <v>5593235749</v>
      </c>
      <c r="J187" s="342" t="s">
        <v>779</v>
      </c>
      <c r="K187" s="342" t="s">
        <v>774</v>
      </c>
      <c r="L187" s="342" t="s">
        <v>775</v>
      </c>
      <c r="M187" s="342" t="str">
        <f>Tabell2[[#This Row],[Fastigheter]]</f>
        <v>Polskan 3</v>
      </c>
      <c r="R187" s="342" t="str">
        <v>Ribban 9</v>
      </c>
    </row>
    <row r="188" spans="1:18" ht="15" x14ac:dyDescent="0.4">
      <c r="A188" s="342" t="s">
        <v>766</v>
      </c>
      <c r="B188" s="342" t="s">
        <v>767</v>
      </c>
      <c r="C188" s="342" t="s">
        <v>768</v>
      </c>
      <c r="D188" s="347">
        <v>68504</v>
      </c>
      <c r="E188" s="342" t="s">
        <v>780</v>
      </c>
      <c r="F188" s="425" t="s">
        <v>770</v>
      </c>
      <c r="G188" s="425" t="s">
        <v>771</v>
      </c>
      <c r="H188" s="382" t="s">
        <v>772</v>
      </c>
      <c r="I188" s="426">
        <v>5593235749</v>
      </c>
      <c r="J188" s="342" t="s">
        <v>781</v>
      </c>
      <c r="K188" s="342" t="s">
        <v>774</v>
      </c>
      <c r="L188" s="342" t="s">
        <v>775</v>
      </c>
      <c r="M188" s="342" t="str">
        <f>Tabell2[[#This Row],[Fastigheter]]</f>
        <v>Polskan 4</v>
      </c>
      <c r="R188" s="342" t="str">
        <v>Rockebro 7:164</v>
      </c>
    </row>
    <row r="189" spans="1:18" ht="15" x14ac:dyDescent="0.4">
      <c r="A189" s="342" t="s">
        <v>766</v>
      </c>
      <c r="B189" s="342" t="s">
        <v>767</v>
      </c>
      <c r="C189" s="342" t="s">
        <v>768</v>
      </c>
      <c r="D189" s="347">
        <v>68505</v>
      </c>
      <c r="E189" s="342" t="s">
        <v>782</v>
      </c>
      <c r="F189" s="425" t="s">
        <v>770</v>
      </c>
      <c r="G189" s="425" t="s">
        <v>771</v>
      </c>
      <c r="H189" s="382" t="s">
        <v>772</v>
      </c>
      <c r="I189" s="426">
        <v>5593235749</v>
      </c>
      <c r="J189" s="342" t="s">
        <v>783</v>
      </c>
      <c r="K189" s="342" t="s">
        <v>774</v>
      </c>
      <c r="L189" s="342" t="s">
        <v>775</v>
      </c>
      <c r="M189" s="342" t="str">
        <f>Tabell2[[#This Row],[Fastigheter]]</f>
        <v>Polskan 6</v>
      </c>
      <c r="R189" s="342" t="str">
        <v>Runa 6</v>
      </c>
    </row>
    <row r="190" spans="1:18" ht="15" x14ac:dyDescent="0.4">
      <c r="A190" s="342" t="s">
        <v>766</v>
      </c>
      <c r="B190" s="342" t="s">
        <v>767</v>
      </c>
      <c r="C190" s="342" t="s">
        <v>768</v>
      </c>
      <c r="D190" s="347">
        <v>68506</v>
      </c>
      <c r="E190" s="342" t="s">
        <v>784</v>
      </c>
      <c r="F190" s="425" t="s">
        <v>770</v>
      </c>
      <c r="G190" s="425" t="s">
        <v>771</v>
      </c>
      <c r="H190" s="382" t="s">
        <v>772</v>
      </c>
      <c r="I190" s="426">
        <v>5593235749</v>
      </c>
      <c r="J190" s="342" t="s">
        <v>785</v>
      </c>
      <c r="K190" s="342" t="s">
        <v>774</v>
      </c>
      <c r="L190" s="342" t="s">
        <v>775</v>
      </c>
      <c r="M190" s="342" t="str">
        <f>Tabell2[[#This Row],[Fastigheter]]</f>
        <v>Polskan 7</v>
      </c>
      <c r="R190" s="342" t="str">
        <v>Saga 3</v>
      </c>
    </row>
    <row r="191" spans="1:18" ht="15" x14ac:dyDescent="0.4">
      <c r="A191" s="342" t="s">
        <v>766</v>
      </c>
      <c r="B191" s="342" t="s">
        <v>767</v>
      </c>
      <c r="C191" s="342" t="s">
        <v>768</v>
      </c>
      <c r="D191" s="347">
        <v>68507</v>
      </c>
      <c r="E191" s="342" t="s">
        <v>786</v>
      </c>
      <c r="F191" s="425" t="s">
        <v>770</v>
      </c>
      <c r="G191" s="425" t="s">
        <v>771</v>
      </c>
      <c r="H191" s="382" t="s">
        <v>772</v>
      </c>
      <c r="I191" s="426">
        <v>5593235749</v>
      </c>
      <c r="J191" s="342" t="s">
        <v>787</v>
      </c>
      <c r="K191" s="342" t="s">
        <v>774</v>
      </c>
      <c r="L191" s="342" t="s">
        <v>775</v>
      </c>
      <c r="M191" s="342" t="str">
        <f>Tabell2[[#This Row],[Fastigheter]]</f>
        <v>Polskan 8</v>
      </c>
      <c r="R191" s="342" t="str">
        <v>Sankt Botvid 15</v>
      </c>
    </row>
    <row r="192" spans="1:18" ht="15" x14ac:dyDescent="0.4">
      <c r="A192" s="342" t="s">
        <v>788</v>
      </c>
      <c r="B192" s="342" t="s">
        <v>789</v>
      </c>
      <c r="C192" s="342" t="s">
        <v>790</v>
      </c>
      <c r="D192" s="347">
        <v>68700</v>
      </c>
      <c r="F192" s="425" t="s">
        <v>791</v>
      </c>
      <c r="G192" s="425" t="s">
        <v>792</v>
      </c>
      <c r="H192" s="382" t="s">
        <v>793</v>
      </c>
      <c r="I192" s="426">
        <v>5593332462</v>
      </c>
      <c r="M192" s="342" t="str">
        <f>"Ej fast"&amp;" "&amp;Tabell2[[#This Row],[Bolagsnamn]]</f>
        <v>Ej fast Neobo Köping Holding AB</v>
      </c>
      <c r="R192" s="342" t="str">
        <v>Sigyn 1</v>
      </c>
    </row>
    <row r="193" spans="1:18" ht="15" x14ac:dyDescent="0.4">
      <c r="A193" s="342" t="s">
        <v>794</v>
      </c>
      <c r="B193" s="342" t="s">
        <v>795</v>
      </c>
      <c r="C193" s="342" t="s">
        <v>796</v>
      </c>
      <c r="D193" s="347">
        <v>68801</v>
      </c>
      <c r="E193" s="342" t="s">
        <v>797</v>
      </c>
      <c r="F193" s="425" t="s">
        <v>798</v>
      </c>
      <c r="G193" s="425" t="s">
        <v>799</v>
      </c>
      <c r="H193" s="382" t="s">
        <v>800</v>
      </c>
      <c r="I193" s="426">
        <v>5590266036</v>
      </c>
      <c r="J193" s="342" t="s">
        <v>801</v>
      </c>
      <c r="K193" s="342" t="s">
        <v>259</v>
      </c>
      <c r="L193" s="342" t="s">
        <v>263</v>
      </c>
      <c r="M193" s="342" t="str">
        <f>Tabell2[[#This Row],[Fastigheter]]</f>
        <v>Agne 16</v>
      </c>
      <c r="R193" s="342" t="str">
        <v>Sjöstjärnan 2</v>
      </c>
    </row>
    <row r="194" spans="1:18" ht="15" x14ac:dyDescent="0.4">
      <c r="A194" s="342" t="s">
        <v>802</v>
      </c>
      <c r="B194" s="342" t="s">
        <v>803</v>
      </c>
      <c r="C194" s="342" t="s">
        <v>804</v>
      </c>
      <c r="D194" s="347">
        <v>68901</v>
      </c>
      <c r="E194" s="342" t="s">
        <v>805</v>
      </c>
      <c r="F194" s="425" t="s">
        <v>806</v>
      </c>
      <c r="G194" s="425" t="s">
        <v>807</v>
      </c>
      <c r="H194" s="382" t="s">
        <v>808</v>
      </c>
      <c r="I194" s="426">
        <v>5567489660</v>
      </c>
      <c r="J194" s="342" t="s">
        <v>809</v>
      </c>
      <c r="K194" s="342" t="s">
        <v>259</v>
      </c>
      <c r="L194" s="342" t="s">
        <v>283</v>
      </c>
      <c r="M194" s="342" t="str">
        <f>Tabell2[[#This Row],[Fastigheter]]</f>
        <v>Pilspetsen 5</v>
      </c>
      <c r="R194" s="342" t="str">
        <v>Skandia 2</v>
      </c>
    </row>
    <row r="195" spans="1:18" ht="15" x14ac:dyDescent="0.4">
      <c r="A195" s="342" t="s">
        <v>802</v>
      </c>
      <c r="B195" s="342" t="s">
        <v>803</v>
      </c>
      <c r="C195" s="342" t="s">
        <v>804</v>
      </c>
      <c r="D195" s="347">
        <v>68902</v>
      </c>
      <c r="E195" s="342" t="s">
        <v>810</v>
      </c>
      <c r="F195" s="425" t="s">
        <v>806</v>
      </c>
      <c r="G195" s="425" t="s">
        <v>807</v>
      </c>
      <c r="H195" s="382" t="s">
        <v>808</v>
      </c>
      <c r="I195" s="426">
        <v>5567489660</v>
      </c>
      <c r="J195" s="342" t="s">
        <v>811</v>
      </c>
      <c r="K195" s="342" t="s">
        <v>259</v>
      </c>
      <c r="L195" s="342" t="s">
        <v>283</v>
      </c>
      <c r="M195" s="342" t="str">
        <f>Tabell2[[#This Row],[Fastigheter]]</f>
        <v>Pilspetsen 6</v>
      </c>
      <c r="R195" s="342" t="str">
        <v>Skultorp 1:126</v>
      </c>
    </row>
    <row r="196" spans="1:18" ht="15" x14ac:dyDescent="0.4">
      <c r="A196" s="342" t="s">
        <v>812</v>
      </c>
      <c r="B196" s="342" t="s">
        <v>813</v>
      </c>
      <c r="C196" s="342" t="s">
        <v>814</v>
      </c>
      <c r="D196" s="347">
        <v>69001</v>
      </c>
      <c r="E196" s="342" t="s">
        <v>815</v>
      </c>
      <c r="F196" s="425" t="s">
        <v>816</v>
      </c>
      <c r="G196" s="425" t="s">
        <v>817</v>
      </c>
      <c r="H196" s="382" t="s">
        <v>818</v>
      </c>
      <c r="I196" s="426">
        <v>5569508400</v>
      </c>
      <c r="J196" s="342" t="s">
        <v>819</v>
      </c>
      <c r="K196" s="342" t="s">
        <v>259</v>
      </c>
      <c r="L196" s="342" t="s">
        <v>290</v>
      </c>
      <c r="M196" s="342" t="str">
        <f>Tabell2[[#This Row],[Fastigheter]]</f>
        <v>Tule 4</v>
      </c>
      <c r="R196" s="342" t="str">
        <v>Skultorp 1:207</v>
      </c>
    </row>
    <row r="197" spans="1:18" ht="15" x14ac:dyDescent="0.4">
      <c r="A197" s="342" t="s">
        <v>820</v>
      </c>
      <c r="B197" s="342" t="s">
        <v>821</v>
      </c>
      <c r="C197" s="342" t="s">
        <v>822</v>
      </c>
      <c r="D197" s="347">
        <v>69101</v>
      </c>
      <c r="E197" s="342" t="s">
        <v>18</v>
      </c>
      <c r="F197" s="425" t="s">
        <v>823</v>
      </c>
      <c r="G197" s="425" t="s">
        <v>824</v>
      </c>
      <c r="H197" s="382" t="s">
        <v>825</v>
      </c>
      <c r="I197" s="426">
        <v>5593371718</v>
      </c>
      <c r="J197" s="342" t="s">
        <v>826</v>
      </c>
      <c r="K197" s="342" t="s">
        <v>22</v>
      </c>
      <c r="L197" s="342" t="s">
        <v>827</v>
      </c>
      <c r="M197" s="342" t="str">
        <f>Tabell2[[#This Row],[Fastigheter]]</f>
        <v>Abborren 10</v>
      </c>
      <c r="R197" s="342" t="str">
        <v>Skörden 1</v>
      </c>
    </row>
    <row r="198" spans="1:18" ht="15" x14ac:dyDescent="0.4">
      <c r="A198" s="342" t="s">
        <v>820</v>
      </c>
      <c r="B198" s="342" t="s">
        <v>821</v>
      </c>
      <c r="C198" s="342" t="s">
        <v>822</v>
      </c>
      <c r="D198" s="347">
        <v>69102</v>
      </c>
      <c r="E198" s="342" t="s">
        <v>828</v>
      </c>
      <c r="F198" s="425" t="s">
        <v>823</v>
      </c>
      <c r="G198" s="425" t="s">
        <v>824</v>
      </c>
      <c r="H198" s="382" t="s">
        <v>825</v>
      </c>
      <c r="I198" s="426">
        <v>5593371718</v>
      </c>
      <c r="J198" s="342" t="s">
        <v>829</v>
      </c>
      <c r="K198" s="342" t="s">
        <v>22</v>
      </c>
      <c r="L198" s="342" t="s">
        <v>830</v>
      </c>
      <c r="M198" s="342" t="str">
        <f>Tabell2[[#This Row],[Fastigheter]]</f>
        <v>Aspen 7</v>
      </c>
      <c r="R198" s="342" t="str">
        <v>Snöripan 11</v>
      </c>
    </row>
    <row r="199" spans="1:18" ht="15" x14ac:dyDescent="0.4">
      <c r="A199" s="342" t="s">
        <v>820</v>
      </c>
      <c r="B199" s="342" t="s">
        <v>821</v>
      </c>
      <c r="C199" s="342" t="s">
        <v>822</v>
      </c>
      <c r="D199" s="347">
        <v>69103</v>
      </c>
      <c r="E199" s="342" t="s">
        <v>831</v>
      </c>
      <c r="F199" s="425" t="s">
        <v>823</v>
      </c>
      <c r="G199" s="425" t="s">
        <v>824</v>
      </c>
      <c r="H199" s="382" t="s">
        <v>825</v>
      </c>
      <c r="I199" s="426">
        <v>5593371718</v>
      </c>
      <c r="J199" s="342" t="s">
        <v>832</v>
      </c>
      <c r="K199" s="342" t="s">
        <v>22</v>
      </c>
      <c r="L199" s="342" t="s">
        <v>833</v>
      </c>
      <c r="M199" s="342" t="str">
        <f>Tabell2[[#This Row],[Fastigheter]]</f>
        <v>Bagaren 1</v>
      </c>
      <c r="R199" s="342" t="str">
        <v>Snöripan 7</v>
      </c>
    </row>
    <row r="200" spans="1:18" ht="15" x14ac:dyDescent="0.4">
      <c r="A200" s="342" t="s">
        <v>820</v>
      </c>
      <c r="B200" s="342" t="s">
        <v>821</v>
      </c>
      <c r="C200" s="342" t="s">
        <v>822</v>
      </c>
      <c r="D200" s="347">
        <v>69104</v>
      </c>
      <c r="E200" s="342" t="s">
        <v>834</v>
      </c>
      <c r="F200" s="425" t="s">
        <v>823</v>
      </c>
      <c r="G200" s="425" t="s">
        <v>824</v>
      </c>
      <c r="H200" s="382" t="s">
        <v>825</v>
      </c>
      <c r="I200" s="426">
        <v>5593371718</v>
      </c>
      <c r="J200" s="342" t="s">
        <v>835</v>
      </c>
      <c r="K200" s="342" t="s">
        <v>22</v>
      </c>
      <c r="L200" s="342" t="s">
        <v>827</v>
      </c>
      <c r="M200" s="342" t="str">
        <f>Tabell2[[#This Row],[Fastigheter]]</f>
        <v>Flundran 1</v>
      </c>
      <c r="R200" s="342" t="str">
        <v>Solen 13</v>
      </c>
    </row>
    <row r="201" spans="1:18" ht="15" x14ac:dyDescent="0.4">
      <c r="A201" s="342" t="s">
        <v>820</v>
      </c>
      <c r="B201" s="342" t="s">
        <v>821</v>
      </c>
      <c r="C201" s="342" t="s">
        <v>822</v>
      </c>
      <c r="D201" s="347">
        <v>69105</v>
      </c>
      <c r="E201" s="342" t="s">
        <v>836</v>
      </c>
      <c r="F201" s="425" t="s">
        <v>823</v>
      </c>
      <c r="G201" s="425" t="s">
        <v>824</v>
      </c>
      <c r="H201" s="382" t="s">
        <v>825</v>
      </c>
      <c r="I201" s="426">
        <v>5593371718</v>
      </c>
      <c r="J201" s="342" t="s">
        <v>837</v>
      </c>
      <c r="K201" s="342" t="s">
        <v>22</v>
      </c>
      <c r="L201" s="342" t="s">
        <v>838</v>
      </c>
      <c r="M201" s="342" t="str">
        <f>Tabell2[[#This Row],[Fastigheter]]</f>
        <v>Humlen 16</v>
      </c>
      <c r="R201" s="342" t="str">
        <v>Solen 9</v>
      </c>
    </row>
    <row r="202" spans="1:18" ht="15" x14ac:dyDescent="0.4">
      <c r="A202" s="342" t="s">
        <v>820</v>
      </c>
      <c r="B202" s="342" t="s">
        <v>821</v>
      </c>
      <c r="C202" s="342" t="s">
        <v>822</v>
      </c>
      <c r="D202" s="347">
        <v>69106</v>
      </c>
      <c r="E202" s="342" t="s">
        <v>839</v>
      </c>
      <c r="F202" s="425" t="s">
        <v>823</v>
      </c>
      <c r="G202" s="425" t="s">
        <v>824</v>
      </c>
      <c r="H202" s="382" t="s">
        <v>825</v>
      </c>
      <c r="I202" s="426">
        <v>5593371718</v>
      </c>
      <c r="J202" s="342" t="s">
        <v>840</v>
      </c>
      <c r="K202" s="342" t="s">
        <v>22</v>
      </c>
      <c r="L202" s="342" t="s">
        <v>838</v>
      </c>
      <c r="M202" s="342" t="str">
        <f>Tabell2[[#This Row],[Fastigheter]]</f>
        <v>Humlen 7</v>
      </c>
      <c r="R202" s="342" t="str">
        <v>Sotaren 7</v>
      </c>
    </row>
    <row r="203" spans="1:18" ht="15" x14ac:dyDescent="0.4">
      <c r="A203" s="342" t="s">
        <v>820</v>
      </c>
      <c r="B203" s="342" t="s">
        <v>821</v>
      </c>
      <c r="C203" s="342" t="s">
        <v>822</v>
      </c>
      <c r="D203" s="347">
        <v>69107</v>
      </c>
      <c r="E203" s="342" t="s">
        <v>841</v>
      </c>
      <c r="F203" s="425" t="s">
        <v>823</v>
      </c>
      <c r="G203" s="425" t="s">
        <v>824</v>
      </c>
      <c r="H203" s="382" t="s">
        <v>825</v>
      </c>
      <c r="I203" s="426">
        <v>5593371718</v>
      </c>
      <c r="J203" s="342" t="s">
        <v>842</v>
      </c>
      <c r="K203" s="342" t="s">
        <v>22</v>
      </c>
      <c r="L203" s="342" t="s">
        <v>833</v>
      </c>
      <c r="M203" s="342" t="str">
        <f>Tabell2[[#This Row],[Fastigheter]]</f>
        <v>Ingenjören 11</v>
      </c>
      <c r="R203" s="342" t="str">
        <v>Sovsäcken 2</v>
      </c>
    </row>
    <row r="204" spans="1:18" ht="15" x14ac:dyDescent="0.4">
      <c r="A204" s="342" t="s">
        <v>820</v>
      </c>
      <c r="B204" s="342" t="s">
        <v>821</v>
      </c>
      <c r="C204" s="342" t="s">
        <v>822</v>
      </c>
      <c r="D204" s="347">
        <v>69108</v>
      </c>
      <c r="E204" s="342" t="s">
        <v>668</v>
      </c>
      <c r="F204" s="425" t="s">
        <v>823</v>
      </c>
      <c r="G204" s="425" t="s">
        <v>824</v>
      </c>
      <c r="H204" s="382" t="s">
        <v>825</v>
      </c>
      <c r="I204" s="426">
        <v>5593371718</v>
      </c>
      <c r="J204" s="342" t="s">
        <v>843</v>
      </c>
      <c r="K204" s="342" t="s">
        <v>22</v>
      </c>
      <c r="L204" s="342" t="s">
        <v>844</v>
      </c>
      <c r="M204" s="342" t="str">
        <f>Tabell2[[#This Row],[Fastigheter]]</f>
        <v>Lodet 1</v>
      </c>
      <c r="R204" s="342" t="str">
        <v>Sparven 11</v>
      </c>
    </row>
    <row r="205" spans="1:18" ht="15" x14ac:dyDescent="0.4">
      <c r="A205" s="342" t="s">
        <v>820</v>
      </c>
      <c r="B205" s="342" t="s">
        <v>821</v>
      </c>
      <c r="C205" s="342" t="s">
        <v>822</v>
      </c>
      <c r="D205" s="347">
        <v>69109</v>
      </c>
      <c r="E205" s="342" t="s">
        <v>845</v>
      </c>
      <c r="F205" s="425" t="s">
        <v>823</v>
      </c>
      <c r="G205" s="425" t="s">
        <v>824</v>
      </c>
      <c r="H205" s="382" t="s">
        <v>825</v>
      </c>
      <c r="I205" s="426">
        <v>5593371718</v>
      </c>
      <c r="J205" s="342" t="s">
        <v>846</v>
      </c>
      <c r="K205" s="342" t="s">
        <v>22</v>
      </c>
      <c r="L205" s="342" t="s">
        <v>847</v>
      </c>
      <c r="M205" s="342" t="str">
        <f>Tabell2[[#This Row],[Fastigheter]]</f>
        <v>Oliven 20</v>
      </c>
      <c r="R205" s="342" t="str">
        <v>Spindeln 5 &amp; 6</v>
      </c>
    </row>
    <row r="206" spans="1:18" ht="15" x14ac:dyDescent="0.4">
      <c r="A206" s="342" t="s">
        <v>820</v>
      </c>
      <c r="B206" s="342" t="s">
        <v>821</v>
      </c>
      <c r="C206" s="342" t="s">
        <v>822</v>
      </c>
      <c r="D206" s="347">
        <v>69110</v>
      </c>
      <c r="E206" s="342" t="s">
        <v>848</v>
      </c>
      <c r="F206" s="425" t="s">
        <v>823</v>
      </c>
      <c r="G206" s="425" t="s">
        <v>824</v>
      </c>
      <c r="H206" s="382" t="s">
        <v>825</v>
      </c>
      <c r="I206" s="426">
        <v>5593371718</v>
      </c>
      <c r="J206" s="342" t="s">
        <v>849</v>
      </c>
      <c r="K206" s="342" t="s">
        <v>22</v>
      </c>
      <c r="L206" s="342" t="s">
        <v>830</v>
      </c>
      <c r="M206" s="342" t="str">
        <f>Tabell2[[#This Row],[Fastigheter]]</f>
        <v>Palmen 2</v>
      </c>
      <c r="R206" s="342" t="str">
        <v>Stadsträdgården 1</v>
      </c>
    </row>
    <row r="207" spans="1:18" ht="15" x14ac:dyDescent="0.4">
      <c r="A207" s="342" t="s">
        <v>820</v>
      </c>
      <c r="B207" s="342" t="s">
        <v>821</v>
      </c>
      <c r="C207" s="342" t="s">
        <v>822</v>
      </c>
      <c r="D207" s="347">
        <v>69111</v>
      </c>
      <c r="E207" s="342" t="s">
        <v>850</v>
      </c>
      <c r="F207" s="425" t="s">
        <v>823</v>
      </c>
      <c r="G207" s="425" t="s">
        <v>824</v>
      </c>
      <c r="H207" s="382" t="s">
        <v>825</v>
      </c>
      <c r="I207" s="426">
        <v>5593371718</v>
      </c>
      <c r="J207" s="342" t="s">
        <v>851</v>
      </c>
      <c r="K207" s="342" t="s">
        <v>22</v>
      </c>
      <c r="L207" s="342" t="s">
        <v>852</v>
      </c>
      <c r="M207" s="342" t="str">
        <f>Tabell2[[#This Row],[Fastigheter]]</f>
        <v>Vinkelhaken 9</v>
      </c>
      <c r="R207" s="342" t="str">
        <v>Stadsträdgården 2</v>
      </c>
    </row>
    <row r="208" spans="1:18" ht="15" x14ac:dyDescent="0.4">
      <c r="A208" s="342" t="s">
        <v>820</v>
      </c>
      <c r="B208" s="342" t="s">
        <v>821</v>
      </c>
      <c r="C208" s="342" t="s">
        <v>822</v>
      </c>
      <c r="D208" s="347">
        <v>69112</v>
      </c>
      <c r="E208" s="342" t="s">
        <v>853</v>
      </c>
      <c r="F208" s="425" t="s">
        <v>823</v>
      </c>
      <c r="G208" s="425" t="s">
        <v>824</v>
      </c>
      <c r="H208" s="382" t="s">
        <v>825</v>
      </c>
      <c r="I208" s="426">
        <v>5593371718</v>
      </c>
      <c r="J208" s="342" t="s">
        <v>854</v>
      </c>
      <c r="K208" s="342" t="s">
        <v>22</v>
      </c>
      <c r="L208" s="342" t="s">
        <v>827</v>
      </c>
      <c r="M208" s="342" t="str">
        <f>Tabell2[[#This Row],[Fastigheter]]</f>
        <v>Laxen 1</v>
      </c>
      <c r="R208" s="342" t="str">
        <v>Stadsträdgården 5</v>
      </c>
    </row>
    <row r="209" spans="1:18" ht="15" x14ac:dyDescent="0.4">
      <c r="A209" s="342" t="s">
        <v>820</v>
      </c>
      <c r="B209" s="342" t="s">
        <v>821</v>
      </c>
      <c r="C209" s="342" t="s">
        <v>822</v>
      </c>
      <c r="D209" s="347">
        <v>69113</v>
      </c>
      <c r="E209" s="342" t="s">
        <v>855</v>
      </c>
      <c r="F209" s="425" t="s">
        <v>823</v>
      </c>
      <c r="G209" s="425" t="s">
        <v>824</v>
      </c>
      <c r="H209" s="382" t="s">
        <v>825</v>
      </c>
      <c r="I209" s="426">
        <v>5593371718</v>
      </c>
      <c r="J209" s="342" t="s">
        <v>856</v>
      </c>
      <c r="K209" s="342" t="s">
        <v>22</v>
      </c>
      <c r="L209" s="342" t="s">
        <v>827</v>
      </c>
      <c r="M209" s="342" t="str">
        <f>Tabell2[[#This Row],[Fastigheter]]</f>
        <v>Laxen 2</v>
      </c>
      <c r="R209" s="342" t="str">
        <v>Stadsträdgården 6</v>
      </c>
    </row>
    <row r="210" spans="1:18" ht="15" x14ac:dyDescent="0.4">
      <c r="A210" s="342" t="s">
        <v>820</v>
      </c>
      <c r="B210" s="342" t="s">
        <v>821</v>
      </c>
      <c r="C210" s="342" t="s">
        <v>822</v>
      </c>
      <c r="D210" s="347">
        <v>69114</v>
      </c>
      <c r="E210" s="342" t="s">
        <v>857</v>
      </c>
      <c r="F210" s="425" t="s">
        <v>823</v>
      </c>
      <c r="G210" s="425" t="s">
        <v>824</v>
      </c>
      <c r="H210" s="382" t="s">
        <v>825</v>
      </c>
      <c r="I210" s="426">
        <v>5593371718</v>
      </c>
      <c r="J210" s="342" t="s">
        <v>858</v>
      </c>
      <c r="K210" s="342" t="s">
        <v>22</v>
      </c>
      <c r="L210" s="342" t="s">
        <v>827</v>
      </c>
      <c r="M210" s="342" t="str">
        <f>Tabell2[[#This Row],[Fastigheter]]</f>
        <v>Laxen 4</v>
      </c>
      <c r="R210" s="342" t="str">
        <v>Stensiken 1</v>
      </c>
    </row>
    <row r="211" spans="1:18" ht="15" x14ac:dyDescent="0.4">
      <c r="A211" s="342" t="s">
        <v>820</v>
      </c>
      <c r="B211" s="342" t="s">
        <v>821</v>
      </c>
      <c r="C211" s="342" t="s">
        <v>822</v>
      </c>
      <c r="D211" s="347">
        <v>69115</v>
      </c>
      <c r="E211" s="342" t="s">
        <v>859</v>
      </c>
      <c r="F211" s="425" t="s">
        <v>823</v>
      </c>
      <c r="G211" s="425" t="s">
        <v>824</v>
      </c>
      <c r="H211" s="382" t="s">
        <v>825</v>
      </c>
      <c r="I211" s="426">
        <v>5593371718</v>
      </c>
      <c r="J211" s="342" t="s">
        <v>860</v>
      </c>
      <c r="K211" s="342" t="s">
        <v>22</v>
      </c>
      <c r="L211" s="342" t="s">
        <v>827</v>
      </c>
      <c r="M211" s="342" t="str">
        <f>Tabell2[[#This Row],[Fastigheter]]</f>
        <v>Laxen 5</v>
      </c>
      <c r="R211" s="342" t="str">
        <v>Stettin 14</v>
      </c>
    </row>
    <row r="212" spans="1:18" ht="15" x14ac:dyDescent="0.4">
      <c r="A212" s="342" t="s">
        <v>861</v>
      </c>
      <c r="B212" s="342" t="s">
        <v>862</v>
      </c>
      <c r="C212" s="342" t="s">
        <v>863</v>
      </c>
      <c r="D212" s="347">
        <v>80000</v>
      </c>
      <c r="F212" s="425" t="s">
        <v>864</v>
      </c>
      <c r="G212" s="425" t="s">
        <v>865</v>
      </c>
      <c r="H212" s="382" t="s">
        <v>866</v>
      </c>
      <c r="I212" s="426">
        <v>5593958167</v>
      </c>
      <c r="M212" s="342" t="s">
        <v>867</v>
      </c>
      <c r="R212" s="342" t="str">
        <v>Stocken 2</v>
      </c>
    </row>
    <row r="213" spans="1:18" ht="15" x14ac:dyDescent="0.4">
      <c r="A213" s="342" t="s">
        <v>861</v>
      </c>
      <c r="B213" s="342" t="s">
        <v>862</v>
      </c>
      <c r="C213" s="342" t="s">
        <v>863</v>
      </c>
      <c r="D213" s="347">
        <v>80001</v>
      </c>
      <c r="F213" s="425" t="s">
        <v>864</v>
      </c>
      <c r="G213" s="425" t="s">
        <v>865</v>
      </c>
      <c r="H213" s="382" t="s">
        <v>866</v>
      </c>
      <c r="I213" s="426">
        <v>5593958167</v>
      </c>
      <c r="M213" s="342" t="s">
        <v>868</v>
      </c>
      <c r="R213" s="342" t="str">
        <v>Svetsaren 8</v>
      </c>
    </row>
    <row r="214" spans="1:18" ht="15" x14ac:dyDescent="0.4">
      <c r="A214" s="342" t="s">
        <v>861</v>
      </c>
      <c r="B214" s="342" t="s">
        <v>862</v>
      </c>
      <c r="C214" s="342" t="s">
        <v>863</v>
      </c>
      <c r="D214" s="347">
        <v>80003</v>
      </c>
      <c r="F214" s="425" t="s">
        <v>864</v>
      </c>
      <c r="G214" s="425" t="s">
        <v>865</v>
      </c>
      <c r="H214" s="382" t="s">
        <v>866</v>
      </c>
      <c r="I214" s="426">
        <v>5593958167</v>
      </c>
      <c r="M214" s="342" t="s">
        <v>869</v>
      </c>
      <c r="R214" s="342" t="str">
        <v>Svetsaren 9</v>
      </c>
    </row>
    <row r="215" spans="1:18" ht="15" x14ac:dyDescent="0.4">
      <c r="A215" s="342" t="s">
        <v>861</v>
      </c>
      <c r="B215" s="342" t="s">
        <v>862</v>
      </c>
      <c r="C215" s="342" t="s">
        <v>863</v>
      </c>
      <c r="D215" s="347">
        <v>80004</v>
      </c>
      <c r="F215" s="425" t="s">
        <v>864</v>
      </c>
      <c r="G215" s="425" t="s">
        <v>865</v>
      </c>
      <c r="H215" s="382" t="s">
        <v>866</v>
      </c>
      <c r="I215" s="426">
        <v>5593958167</v>
      </c>
      <c r="M215" s="342" t="s">
        <v>870</v>
      </c>
      <c r="R215" s="342" t="str">
        <v>Sågramen 21</v>
      </c>
    </row>
    <row r="216" spans="1:18" ht="15" x14ac:dyDescent="0.4">
      <c r="A216" s="342" t="s">
        <v>861</v>
      </c>
      <c r="B216" s="342" t="s">
        <v>862</v>
      </c>
      <c r="C216" s="342" t="s">
        <v>863</v>
      </c>
      <c r="D216" s="347">
        <v>80005</v>
      </c>
      <c r="F216" s="425" t="s">
        <v>864</v>
      </c>
      <c r="G216" s="425" t="s">
        <v>865</v>
      </c>
      <c r="H216" s="382" t="s">
        <v>866</v>
      </c>
      <c r="I216" s="426">
        <v>5593958167</v>
      </c>
      <c r="M216" s="342" t="s">
        <v>871</v>
      </c>
      <c r="R216" s="342" t="str">
        <v>Sämskmakaren 17-18</v>
      </c>
    </row>
    <row r="217" spans="1:18" ht="15" x14ac:dyDescent="0.4">
      <c r="A217" s="342" t="s">
        <v>861</v>
      </c>
      <c r="B217" s="342" t="s">
        <v>862</v>
      </c>
      <c r="C217" s="342" t="s">
        <v>863</v>
      </c>
      <c r="D217" s="347">
        <v>80013</v>
      </c>
      <c r="F217" s="425" t="s">
        <v>864</v>
      </c>
      <c r="G217" s="425" t="s">
        <v>865</v>
      </c>
      <c r="H217" s="382" t="s">
        <v>866</v>
      </c>
      <c r="I217" s="426">
        <v>5593958167</v>
      </c>
      <c r="M217" s="342" t="s">
        <v>872</v>
      </c>
      <c r="R217" s="342" t="str">
        <v>Södertull 2:6</v>
      </c>
    </row>
    <row r="218" spans="1:18" ht="15" x14ac:dyDescent="0.4">
      <c r="A218" s="342" t="s">
        <v>861</v>
      </c>
      <c r="B218" s="342" t="s">
        <v>862</v>
      </c>
      <c r="C218" s="342" t="s">
        <v>863</v>
      </c>
      <c r="D218" s="347">
        <v>80014</v>
      </c>
      <c r="F218" s="425" t="s">
        <v>864</v>
      </c>
      <c r="G218" s="425" t="s">
        <v>865</v>
      </c>
      <c r="H218" s="382" t="s">
        <v>866</v>
      </c>
      <c r="I218" s="426">
        <v>5593958167</v>
      </c>
      <c r="M218" s="342" t="s">
        <v>873</v>
      </c>
      <c r="R218" s="342" t="str">
        <v>Tallen 4</v>
      </c>
    </row>
    <row r="219" spans="1:18" ht="15" x14ac:dyDescent="0.4">
      <c r="A219" s="342" t="s">
        <v>861</v>
      </c>
      <c r="B219" s="342" t="s">
        <v>862</v>
      </c>
      <c r="C219" s="342" t="s">
        <v>863</v>
      </c>
      <c r="D219" s="347">
        <v>80015</v>
      </c>
      <c r="F219" s="425" t="s">
        <v>864</v>
      </c>
      <c r="G219" s="425" t="s">
        <v>865</v>
      </c>
      <c r="H219" s="382" t="s">
        <v>866</v>
      </c>
      <c r="I219" s="426">
        <v>5593958167</v>
      </c>
      <c r="M219" s="342" t="s">
        <v>874</v>
      </c>
      <c r="R219" s="342" t="str">
        <v>Tallnäs 1:123</v>
      </c>
    </row>
    <row r="220" spans="1:18" ht="15" x14ac:dyDescent="0.4">
      <c r="A220" s="342" t="s">
        <v>875</v>
      </c>
      <c r="B220" s="342" t="s">
        <v>876</v>
      </c>
      <c r="C220" s="342" t="s">
        <v>877</v>
      </c>
      <c r="D220" s="347">
        <v>80100</v>
      </c>
      <c r="F220" s="425" t="s">
        <v>878</v>
      </c>
      <c r="G220" s="425" t="s">
        <v>879</v>
      </c>
      <c r="H220" s="382" t="s">
        <v>880</v>
      </c>
      <c r="I220" s="426">
        <v>5594089673</v>
      </c>
      <c r="M220" s="342" t="str">
        <f>"Ej fast"&amp;" "&amp;Tabell2[[#This Row],[Bolagsnamn]]</f>
        <v>Ej fast Neobo Holdco 1 AB</v>
      </c>
      <c r="R220" s="342" t="str">
        <v>Tara 1</v>
      </c>
    </row>
    <row r="221" spans="1:18" ht="15" x14ac:dyDescent="0.4">
      <c r="A221" s="342" t="s">
        <v>881</v>
      </c>
      <c r="B221" s="342" t="s">
        <v>882</v>
      </c>
      <c r="C221" s="342" t="s">
        <v>883</v>
      </c>
      <c r="D221" s="347">
        <v>80200</v>
      </c>
      <c r="F221" s="425" t="s">
        <v>884</v>
      </c>
      <c r="G221" s="425" t="s">
        <v>885</v>
      </c>
      <c r="H221" s="382" t="s">
        <v>886</v>
      </c>
      <c r="I221" s="426">
        <v>5594089830</v>
      </c>
      <c r="M221" s="342" t="str">
        <f>"Ej fast"&amp;" "&amp;Tabell2[[#This Row],[Bolagsnamn]]</f>
        <v>Ej fast Neobo AB Holdco 1.1.1</v>
      </c>
      <c r="R221" s="342" t="str">
        <v>Teglet 20</v>
      </c>
    </row>
    <row r="222" spans="1:18" ht="15" x14ac:dyDescent="0.4">
      <c r="A222" s="342" t="s">
        <v>887</v>
      </c>
      <c r="B222" s="342" t="s">
        <v>888</v>
      </c>
      <c r="C222" s="342" t="s">
        <v>889</v>
      </c>
      <c r="D222" s="347">
        <v>80300</v>
      </c>
      <c r="F222" s="425" t="s">
        <v>890</v>
      </c>
      <c r="G222" s="425" t="s">
        <v>891</v>
      </c>
      <c r="H222" s="382" t="s">
        <v>892</v>
      </c>
      <c r="I222" s="426">
        <v>5594089822</v>
      </c>
      <c r="M222" s="342" t="str">
        <f>"Ej fast"&amp;" "&amp;Tabell2[[#This Row],[Bolagsnamn]]</f>
        <v>Ej fast Neobo AB Holdco 1.1.2</v>
      </c>
      <c r="R222" s="342" t="str">
        <v>Tellus 1</v>
      </c>
    </row>
    <row r="223" spans="1:18" ht="15" x14ac:dyDescent="0.4">
      <c r="A223" s="342" t="s">
        <v>893</v>
      </c>
      <c r="B223" s="342" t="s">
        <v>894</v>
      </c>
      <c r="C223" s="342" t="s">
        <v>895</v>
      </c>
      <c r="D223" s="347">
        <v>80400</v>
      </c>
      <c r="F223" s="425" t="s">
        <v>896</v>
      </c>
      <c r="G223" s="425" t="s">
        <v>897</v>
      </c>
      <c r="H223" s="382" t="s">
        <v>898</v>
      </c>
      <c r="I223" s="426">
        <v>5594089814</v>
      </c>
      <c r="M223" s="342" t="str">
        <f>"Ej fast"&amp;" "&amp;Tabell2[[#This Row],[Bolagsnamn]]</f>
        <v>Ej fast Neobo AB Holdco 1.1.3</v>
      </c>
      <c r="R223" s="342" t="str">
        <v>Tillinge-Hummelsta 3:7</v>
      </c>
    </row>
    <row r="224" spans="1:18" ht="15" x14ac:dyDescent="0.4">
      <c r="A224" s="342" t="s">
        <v>899</v>
      </c>
      <c r="B224" s="342" t="s">
        <v>900</v>
      </c>
      <c r="C224" s="342" t="s">
        <v>901</v>
      </c>
      <c r="D224" s="347">
        <v>80500</v>
      </c>
      <c r="F224" s="425" t="s">
        <v>902</v>
      </c>
      <c r="G224" s="425" t="s">
        <v>903</v>
      </c>
      <c r="H224" s="382" t="s">
        <v>904</v>
      </c>
      <c r="I224" s="426">
        <v>5594089665</v>
      </c>
      <c r="M224" s="342" t="str">
        <f>"Ej fast"&amp;" "&amp;Tabell2[[#This Row],[Bolagsnamn]]</f>
        <v>Ej fast Neobo AB Holdco 1.1.4</v>
      </c>
      <c r="R224" s="342" t="str">
        <v>Tillinge-Myrby 3:15</v>
      </c>
    </row>
    <row r="225" spans="1:18" ht="15" x14ac:dyDescent="0.4">
      <c r="A225" s="342" t="s">
        <v>905</v>
      </c>
      <c r="B225" s="342" t="s">
        <v>906</v>
      </c>
      <c r="C225" s="342" t="s">
        <v>907</v>
      </c>
      <c r="D225" s="347">
        <v>80600</v>
      </c>
      <c r="F225" s="425" t="s">
        <v>908</v>
      </c>
      <c r="G225" s="425" t="s">
        <v>909</v>
      </c>
      <c r="H225" s="382" t="s">
        <v>910</v>
      </c>
      <c r="I225" s="426">
        <v>5594089681</v>
      </c>
      <c r="M225" s="342" t="str">
        <f>"Ej fast"&amp;" "&amp;Tabell2[[#This Row],[Bolagsnamn]]</f>
        <v>Ej fast Neobo AB Holdco 2</v>
      </c>
      <c r="R225" s="342" t="str">
        <v>Tjuren 9</v>
      </c>
    </row>
    <row r="226" spans="1:18" ht="15" x14ac:dyDescent="0.4">
      <c r="A226" s="342" t="s">
        <v>911</v>
      </c>
      <c r="B226" s="342" t="s">
        <v>912</v>
      </c>
      <c r="C226" s="342" t="s">
        <v>913</v>
      </c>
      <c r="D226" s="347">
        <v>80700</v>
      </c>
      <c r="F226" s="425" t="s">
        <v>914</v>
      </c>
      <c r="G226" s="425" t="s">
        <v>915</v>
      </c>
      <c r="H226" s="382" t="s">
        <v>916</v>
      </c>
      <c r="I226" s="426">
        <v>5594089764</v>
      </c>
      <c r="M226" s="342" t="str">
        <f>"Ej fast"&amp;" "&amp;Tabell2[[#This Row],[Bolagsnamn]]</f>
        <v xml:space="preserve">Ej fast Neobo AB Holdco 2.1 </v>
      </c>
      <c r="R226" s="342" t="str">
        <v>Tornadon 7</v>
      </c>
    </row>
    <row r="227" spans="1:18" ht="15" x14ac:dyDescent="0.4">
      <c r="A227" s="342" t="s">
        <v>917</v>
      </c>
      <c r="B227" s="342" t="s">
        <v>918</v>
      </c>
      <c r="C227" s="342" t="s">
        <v>919</v>
      </c>
      <c r="D227" s="347">
        <v>80800</v>
      </c>
      <c r="F227" s="425" t="s">
        <v>920</v>
      </c>
      <c r="G227" s="425" t="s">
        <v>921</v>
      </c>
      <c r="H227" s="382" t="s">
        <v>922</v>
      </c>
      <c r="I227" s="426">
        <v>5594089772</v>
      </c>
      <c r="M227" s="342" t="str">
        <f>"Ej fast"&amp;" "&amp;Tabell2[[#This Row],[Bolagsnamn]]</f>
        <v>Ej fast Neobo AB Holdco 2.1.1</v>
      </c>
      <c r="R227" s="342" t="str">
        <v>Tornfalken 6</v>
      </c>
    </row>
    <row r="228" spans="1:18" ht="15" x14ac:dyDescent="0.4">
      <c r="A228" s="342" t="s">
        <v>923</v>
      </c>
      <c r="B228" s="342" t="s">
        <v>924</v>
      </c>
      <c r="C228" s="342" t="s">
        <v>925</v>
      </c>
      <c r="D228" s="347">
        <v>80900</v>
      </c>
      <c r="F228" s="425" t="s">
        <v>926</v>
      </c>
      <c r="G228" s="425" t="s">
        <v>927</v>
      </c>
      <c r="H228" s="382" t="s">
        <v>928</v>
      </c>
      <c r="I228" s="426">
        <v>5594089780</v>
      </c>
      <c r="M228" s="342" t="str">
        <f>"Ej fast"&amp;" "&amp;Tabell2[[#This Row],[Bolagsnamn]]</f>
        <v>Ej fast Neobo AB Holdco 2.1.2</v>
      </c>
      <c r="R228" s="342" t="str">
        <v>Tornfalken 8</v>
      </c>
    </row>
    <row r="229" spans="1:18" ht="15" x14ac:dyDescent="0.4">
      <c r="A229" s="342" t="s">
        <v>929</v>
      </c>
      <c r="B229" s="342" t="s">
        <v>930</v>
      </c>
      <c r="C229" s="342" t="s">
        <v>931</v>
      </c>
      <c r="D229" s="347">
        <v>81000</v>
      </c>
      <c r="F229" s="425" t="s">
        <v>932</v>
      </c>
      <c r="G229" s="425" t="s">
        <v>933</v>
      </c>
      <c r="H229" s="382" t="s">
        <v>934</v>
      </c>
      <c r="I229" s="426">
        <v>5594089798</v>
      </c>
      <c r="M229" s="342" t="str">
        <f>"Ej fast"&amp;" "&amp;Tabell2[[#This Row],[Bolagsnamn]]</f>
        <v>Ej fast Neobo AB Holdco 2.1.3</v>
      </c>
      <c r="R229" s="342" t="str">
        <v>Tranan 1</v>
      </c>
    </row>
    <row r="230" spans="1:18" ht="15" x14ac:dyDescent="0.4">
      <c r="A230" s="342" t="s">
        <v>935</v>
      </c>
      <c r="B230" s="342" t="s">
        <v>936</v>
      </c>
      <c r="C230" s="342" t="s">
        <v>937</v>
      </c>
      <c r="D230" s="347">
        <v>81100</v>
      </c>
      <c r="F230" s="425" t="s">
        <v>938</v>
      </c>
      <c r="G230" s="425" t="s">
        <v>939</v>
      </c>
      <c r="H230" s="382" t="s">
        <v>940</v>
      </c>
      <c r="I230" s="426">
        <v>5594089699</v>
      </c>
      <c r="M230" s="342" t="str">
        <f>"Ej fast"&amp;" "&amp;Tabell2[[#This Row],[Bolagsnamn]]</f>
        <v>Ej fast Neobo AB Holdco 3</v>
      </c>
      <c r="R230" s="342" t="str">
        <v>Träkolet 16</v>
      </c>
    </row>
    <row r="231" spans="1:18" ht="15" x14ac:dyDescent="0.4">
      <c r="A231" s="342" t="s">
        <v>941</v>
      </c>
      <c r="B231" s="342" t="s">
        <v>942</v>
      </c>
      <c r="C231" s="342" t="s">
        <v>943</v>
      </c>
      <c r="D231" s="347">
        <v>81200</v>
      </c>
      <c r="F231" s="425" t="s">
        <v>944</v>
      </c>
      <c r="G231" s="425" t="s">
        <v>945</v>
      </c>
      <c r="H231" s="382" t="s">
        <v>946</v>
      </c>
      <c r="I231" s="426">
        <v>5594089582</v>
      </c>
      <c r="M231" s="342" t="str">
        <f>"Ej fast"&amp;" "&amp;Tabell2[[#This Row],[Bolagsnamn]]</f>
        <v>Ej fast Neobo AB Holdco 3.1</v>
      </c>
      <c r="R231" s="342" t="str">
        <v>Tule 4</v>
      </c>
    </row>
    <row r="232" spans="1:18" ht="15" x14ac:dyDescent="0.4">
      <c r="A232" s="342" t="s">
        <v>947</v>
      </c>
      <c r="B232" s="342" t="s">
        <v>948</v>
      </c>
      <c r="C232" s="342" t="s">
        <v>949</v>
      </c>
      <c r="D232" s="347">
        <v>81300</v>
      </c>
      <c r="F232" s="425" t="s">
        <v>950</v>
      </c>
      <c r="G232" s="425" t="s">
        <v>951</v>
      </c>
      <c r="H232" s="382" t="s">
        <v>952</v>
      </c>
      <c r="I232" s="426">
        <v>5594089590</v>
      </c>
      <c r="M232" s="342" t="str">
        <f>"Ej fast"&amp;" "&amp;Tabell2[[#This Row],[Bolagsnamn]]</f>
        <v>Ej fast Neobo AB Holdco 3.1.1</v>
      </c>
      <c r="R232" s="342" t="str">
        <v>Tvingen 29</v>
      </c>
    </row>
    <row r="233" spans="1:18" ht="15" x14ac:dyDescent="0.4">
      <c r="A233" s="342" t="s">
        <v>953</v>
      </c>
      <c r="B233" s="342" t="s">
        <v>954</v>
      </c>
      <c r="C233" s="342" t="s">
        <v>955</v>
      </c>
      <c r="D233" s="347">
        <v>81400</v>
      </c>
      <c r="F233" s="425" t="s">
        <v>956</v>
      </c>
      <c r="G233" s="425" t="s">
        <v>957</v>
      </c>
      <c r="H233" s="382" t="s">
        <v>958</v>
      </c>
      <c r="I233" s="426">
        <v>5594089707</v>
      </c>
      <c r="M233" s="342" t="str">
        <f>"Ej fast"&amp;" "&amp;Tabell2[[#This Row],[Bolagsnamn]]</f>
        <v>Ej fast Neobo AB Holdco 4</v>
      </c>
      <c r="R233" s="342" t="str">
        <v>Valhall 5</v>
      </c>
    </row>
    <row r="234" spans="1:18" ht="15" x14ac:dyDescent="0.4">
      <c r="A234" s="342" t="s">
        <v>959</v>
      </c>
      <c r="B234" s="342" t="s">
        <v>960</v>
      </c>
      <c r="C234" s="342" t="s">
        <v>961</v>
      </c>
      <c r="D234" s="347">
        <v>81500</v>
      </c>
      <c r="F234" s="425" t="s">
        <v>962</v>
      </c>
      <c r="G234" s="425" t="s">
        <v>963</v>
      </c>
      <c r="H234" s="382" t="s">
        <v>964</v>
      </c>
      <c r="I234" s="426">
        <v>5594089608</v>
      </c>
      <c r="M234" s="342" t="str">
        <f>"Ej fast"&amp;" "&amp;Tabell2[[#This Row],[Bolagsnamn]]</f>
        <v>Ej fast Neobo AB Holdco 4.1</v>
      </c>
      <c r="R234" s="342" t="str">
        <v>Verkstaden 7</v>
      </c>
    </row>
    <row r="235" spans="1:18" ht="15" x14ac:dyDescent="0.4">
      <c r="A235" s="342" t="s">
        <v>965</v>
      </c>
      <c r="B235" s="342" t="s">
        <v>966</v>
      </c>
      <c r="C235" s="342" t="s">
        <v>967</v>
      </c>
      <c r="D235" s="347">
        <v>81600</v>
      </c>
      <c r="F235" s="425" t="s">
        <v>968</v>
      </c>
      <c r="G235" s="425" t="s">
        <v>969</v>
      </c>
      <c r="H235" s="382" t="s">
        <v>970</v>
      </c>
      <c r="I235" s="426">
        <v>5594089988</v>
      </c>
      <c r="M235" s="342" t="str">
        <f>"Ej fast"&amp;" "&amp;Tabell2[[#This Row],[Bolagsnamn]]</f>
        <v>Ej fast Neobo AB Holdco 4.1.1</v>
      </c>
      <c r="R235" s="342" t="str">
        <v>Verkstaden 8</v>
      </c>
    </row>
    <row r="236" spans="1:18" ht="15" x14ac:dyDescent="0.4">
      <c r="A236" s="342" t="s">
        <v>971</v>
      </c>
      <c r="B236" s="342" t="s">
        <v>972</v>
      </c>
      <c r="C236" s="342" t="s">
        <v>973</v>
      </c>
      <c r="D236" s="347">
        <v>81700</v>
      </c>
      <c r="F236" s="425" t="s">
        <v>974</v>
      </c>
      <c r="G236" s="425" t="s">
        <v>975</v>
      </c>
      <c r="H236" s="382" t="s">
        <v>976</v>
      </c>
      <c r="I236" s="426">
        <v>5594089996</v>
      </c>
      <c r="M236" s="342" t="str">
        <f>"Ej fast"&amp;" "&amp;Tabell2[[#This Row],[Bolagsnamn]]</f>
        <v>Ej fast Neobo AB Holdco 4.1.2</v>
      </c>
      <c r="R236" s="342" t="str">
        <v>Vikingen 13</v>
      </c>
    </row>
    <row r="237" spans="1:18" ht="15" x14ac:dyDescent="0.4">
      <c r="A237" s="342" t="s">
        <v>977</v>
      </c>
      <c r="B237" s="342" t="s">
        <v>978</v>
      </c>
      <c r="C237" s="342" t="s">
        <v>979</v>
      </c>
      <c r="D237" s="347">
        <v>81800</v>
      </c>
      <c r="F237" s="425" t="s">
        <v>980</v>
      </c>
      <c r="G237" s="425" t="s">
        <v>981</v>
      </c>
      <c r="H237" s="382" t="s">
        <v>982</v>
      </c>
      <c r="I237" s="426">
        <v>5594089715</v>
      </c>
      <c r="M237" s="342" t="str">
        <f>"Ej fast"&amp;" "&amp;Tabell2[[#This Row],[Bolagsnamn]]</f>
        <v>Ej fast Neobo AB Holdco 5</v>
      </c>
      <c r="R237" s="342" t="str">
        <v>Vile 1</v>
      </c>
    </row>
    <row r="238" spans="1:18" ht="15" x14ac:dyDescent="0.4">
      <c r="A238" s="342" t="s">
        <v>983</v>
      </c>
      <c r="B238" s="342" t="s">
        <v>984</v>
      </c>
      <c r="C238" s="342" t="s">
        <v>985</v>
      </c>
      <c r="D238" s="347">
        <v>81900</v>
      </c>
      <c r="F238" s="425" t="s">
        <v>986</v>
      </c>
      <c r="G238" s="425" t="s">
        <v>987</v>
      </c>
      <c r="H238" s="382" t="s">
        <v>988</v>
      </c>
      <c r="I238" s="426">
        <v>5594089913</v>
      </c>
      <c r="M238" s="342" t="str">
        <f>"Ej fast"&amp;" "&amp;Tabell2[[#This Row],[Bolagsnamn]]</f>
        <v>Ej fast Neobo AB Holdco 5.1</v>
      </c>
      <c r="R238" s="342" t="str">
        <v>Vinkelhaken 9</v>
      </c>
    </row>
    <row r="239" spans="1:18" ht="15" x14ac:dyDescent="0.4">
      <c r="A239" s="342" t="s">
        <v>989</v>
      </c>
      <c r="B239" s="342" t="s">
        <v>990</v>
      </c>
      <c r="C239" s="342" t="s">
        <v>991</v>
      </c>
      <c r="D239" s="347">
        <v>82100</v>
      </c>
      <c r="F239" s="425" t="s">
        <v>992</v>
      </c>
      <c r="G239" s="425" t="s">
        <v>993</v>
      </c>
      <c r="H239" s="382" t="s">
        <v>994</v>
      </c>
      <c r="I239" s="426">
        <v>5594089723</v>
      </c>
      <c r="M239" s="342" t="str">
        <f>"Ej fast"&amp;" "&amp;Tabell2[[#This Row],[Bolagsnamn]]</f>
        <v>Ej fast Neobo AB Holdco 6</v>
      </c>
      <c r="R239" s="342" t="str">
        <v>Vinsten 2</v>
      </c>
    </row>
    <row r="240" spans="1:18" ht="15" x14ac:dyDescent="0.4">
      <c r="A240" s="342" t="s">
        <v>995</v>
      </c>
      <c r="B240" s="342" t="s">
        <v>996</v>
      </c>
      <c r="C240" s="342" t="s">
        <v>997</v>
      </c>
      <c r="D240" s="347">
        <v>82200</v>
      </c>
      <c r="F240" s="425" t="s">
        <v>998</v>
      </c>
      <c r="G240" s="425" t="s">
        <v>999</v>
      </c>
      <c r="H240" s="382" t="s">
        <v>1000</v>
      </c>
      <c r="I240" s="426">
        <v>5594089905</v>
      </c>
      <c r="M240" s="342" t="str">
        <f>"Ej fast"&amp;" "&amp;Tabell2[[#This Row],[Bolagsnamn]]</f>
        <v>Ej fast Neobo AB Holdco 6.1</v>
      </c>
      <c r="R240" s="342" t="str">
        <v>Vipan 15</v>
      </c>
    </row>
    <row r="241" spans="1:18" ht="15" x14ac:dyDescent="0.4">
      <c r="A241" s="342" t="s">
        <v>1001</v>
      </c>
      <c r="B241" s="342" t="s">
        <v>1002</v>
      </c>
      <c r="C241" s="342" t="s">
        <v>1003</v>
      </c>
      <c r="D241" s="347">
        <v>82300</v>
      </c>
      <c r="F241" s="425" t="s">
        <v>1004</v>
      </c>
      <c r="G241" s="425" t="s">
        <v>1005</v>
      </c>
      <c r="H241" s="382" t="s">
        <v>1006</v>
      </c>
      <c r="I241" s="426">
        <v>5594089749</v>
      </c>
      <c r="M241" s="342" t="str">
        <f>"Ej fast"&amp;" "&amp;Tabell2[[#This Row],[Bolagsnamn]]</f>
        <v>Ej fast Neobo AB Holdco 7</v>
      </c>
      <c r="R241" s="342" t="str">
        <v>Vispen 1</v>
      </c>
    </row>
    <row r="242" spans="1:18" ht="15" x14ac:dyDescent="0.4">
      <c r="A242" s="342" t="s">
        <v>1007</v>
      </c>
      <c r="B242" s="342" t="s">
        <v>1008</v>
      </c>
      <c r="C242" s="342" t="s">
        <v>1009</v>
      </c>
      <c r="D242" s="347">
        <v>82400</v>
      </c>
      <c r="F242" s="425" t="s">
        <v>1010</v>
      </c>
      <c r="G242" s="425" t="s">
        <v>1011</v>
      </c>
      <c r="H242" s="382" t="s">
        <v>1012</v>
      </c>
      <c r="I242" s="426">
        <v>5594089871</v>
      </c>
      <c r="M242" s="342" t="str">
        <f>"Ej fast"&amp;" "&amp;Tabell2[[#This Row],[Bolagsnamn]]</f>
        <v>Ej fast Neobo AB Holdco 7.1</v>
      </c>
      <c r="R242" s="342" t="str">
        <v>Vivsta 3:95</v>
      </c>
    </row>
    <row r="243" spans="1:18" ht="15" x14ac:dyDescent="0.4">
      <c r="A243" s="342" t="s">
        <v>1013</v>
      </c>
      <c r="B243" s="342" t="s">
        <v>1014</v>
      </c>
      <c r="C243" s="342" t="s">
        <v>1015</v>
      </c>
      <c r="D243" s="347">
        <v>82500</v>
      </c>
      <c r="F243" s="425" t="s">
        <v>1016</v>
      </c>
      <c r="G243" s="425" t="s">
        <v>1017</v>
      </c>
      <c r="H243" s="382" t="s">
        <v>1018</v>
      </c>
      <c r="I243" s="426">
        <v>5594089897</v>
      </c>
      <c r="M243" s="342" t="str">
        <f>"Ej fast"&amp;" "&amp;Tabell2[[#This Row],[Bolagsnamn]]</f>
        <v>Ej fast Neobo AB Holdco 7.1.1</v>
      </c>
      <c r="R243" s="342" t="str">
        <v>Vivsta 4:69</v>
      </c>
    </row>
    <row r="244" spans="1:18" ht="15" x14ac:dyDescent="0.4">
      <c r="A244" s="342" t="s">
        <v>1019</v>
      </c>
      <c r="B244" s="342" t="s">
        <v>1020</v>
      </c>
      <c r="C244" s="342" t="s">
        <v>1021</v>
      </c>
      <c r="D244" s="347">
        <v>82600</v>
      </c>
      <c r="F244" s="425" t="s">
        <v>1022</v>
      </c>
      <c r="G244" s="425" t="s">
        <v>1023</v>
      </c>
      <c r="H244" s="382" t="s">
        <v>1024</v>
      </c>
      <c r="I244" s="426">
        <v>5594089889</v>
      </c>
      <c r="M244" s="342" t="str">
        <f>"Ej fast"&amp;" "&amp;Tabell2[[#This Row],[Bolagsnamn]]</f>
        <v>Ej fast Neobo AB Holdco 7.1.2</v>
      </c>
      <c r="R244" s="342" t="str">
        <v>Våffeljärnet 1</v>
      </c>
    </row>
    <row r="245" spans="1:18" ht="15" x14ac:dyDescent="0.4">
      <c r="A245" s="342" t="s">
        <v>1025</v>
      </c>
      <c r="B245" s="342" t="s">
        <v>1026</v>
      </c>
      <c r="C245" s="342" t="s">
        <v>1027</v>
      </c>
      <c r="D245" s="347">
        <v>82700</v>
      </c>
      <c r="F245" s="425" t="s">
        <v>1028</v>
      </c>
      <c r="G245" s="425" t="s">
        <v>1029</v>
      </c>
      <c r="H245" s="382" t="s">
        <v>1030</v>
      </c>
      <c r="I245" s="426">
        <v>5594089756</v>
      </c>
      <c r="M245" s="342" t="str">
        <f>"Ej fast"&amp;" "&amp;Tabell2[[#This Row],[Bolagsnamn]]</f>
        <v>Ej fast Neobo AB Holdco 8</v>
      </c>
      <c r="R245" s="342" t="str">
        <v>Västermalm 21</v>
      </c>
    </row>
    <row r="246" spans="1:18" ht="15" x14ac:dyDescent="0.4">
      <c r="A246" s="342" t="s">
        <v>1031</v>
      </c>
      <c r="B246" s="342" t="s">
        <v>1032</v>
      </c>
      <c r="C246" s="342" t="s">
        <v>1033</v>
      </c>
      <c r="D246" s="347">
        <v>82800</v>
      </c>
      <c r="F246" s="425" t="s">
        <v>1034</v>
      </c>
      <c r="G246" s="425" t="s">
        <v>1035</v>
      </c>
      <c r="H246" s="382" t="s">
        <v>1036</v>
      </c>
      <c r="I246" s="426">
        <v>5594089806</v>
      </c>
      <c r="M246" s="342" t="str">
        <f>"Ej fast"&amp;" "&amp;Tabell2[[#This Row],[Bolagsnamn]]</f>
        <v>Ej fast Neobo AB Propco 2.1.2.1</v>
      </c>
      <c r="R246" s="342" t="str">
        <v>Vätten 2</v>
      </c>
    </row>
    <row r="247" spans="1:18" ht="15" x14ac:dyDescent="0.4">
      <c r="A247" s="342" t="s">
        <v>1037</v>
      </c>
      <c r="B247" s="342" t="s">
        <v>1038</v>
      </c>
      <c r="C247" s="342" t="s">
        <v>1039</v>
      </c>
      <c r="D247" s="347">
        <v>82901</v>
      </c>
      <c r="E247" s="342" t="s">
        <v>1040</v>
      </c>
      <c r="F247" s="425" t="s">
        <v>1041</v>
      </c>
      <c r="G247" s="425" t="s">
        <v>1042</v>
      </c>
      <c r="H247" s="382" t="s">
        <v>1043</v>
      </c>
      <c r="I247" s="426">
        <v>5594089657</v>
      </c>
      <c r="J247" s="342" t="s">
        <v>1044</v>
      </c>
      <c r="K247" s="342" t="s">
        <v>585</v>
      </c>
      <c r="L247" s="342" t="s">
        <v>1045</v>
      </c>
      <c r="M247" s="342" t="str">
        <f>Tabell2[[#This Row],[Fastigheter]]</f>
        <v>Blåhaken 2</v>
      </c>
      <c r="R247" s="342" t="str">
        <v>Vätten 3</v>
      </c>
    </row>
    <row r="248" spans="1:18" ht="15" x14ac:dyDescent="0.4">
      <c r="A248" s="342" t="s">
        <v>1046</v>
      </c>
      <c r="B248" s="342" t="s">
        <v>1047</v>
      </c>
      <c r="C248" s="342" t="s">
        <v>1048</v>
      </c>
      <c r="D248" s="347">
        <v>83000</v>
      </c>
      <c r="F248" s="425" t="s">
        <v>1049</v>
      </c>
      <c r="G248" s="425" t="s">
        <v>1050</v>
      </c>
      <c r="H248" s="382" t="s">
        <v>1051</v>
      </c>
      <c r="I248" s="426">
        <v>5594089558</v>
      </c>
      <c r="M248" s="342" t="str">
        <f>"Ej fast"&amp;" "&amp;Tabell2[[#This Row],[Bolagsnamn]]</f>
        <v>Ej fast Neobo AB Propco 2.1.2.2</v>
      </c>
      <c r="R248" s="342" t="str">
        <v>Wiola 7</v>
      </c>
    </row>
    <row r="249" spans="1:18" ht="15" x14ac:dyDescent="0.4">
      <c r="A249" s="342" t="s">
        <v>1052</v>
      </c>
      <c r="B249" s="342" t="s">
        <v>1053</v>
      </c>
      <c r="C249" s="342" t="s">
        <v>1054</v>
      </c>
      <c r="D249" s="347">
        <v>83101</v>
      </c>
      <c r="E249" s="342" t="s">
        <v>1055</v>
      </c>
      <c r="F249" s="425" t="s">
        <v>1056</v>
      </c>
      <c r="G249" s="425" t="s">
        <v>1057</v>
      </c>
      <c r="H249" s="382" t="s">
        <v>1058</v>
      </c>
      <c r="I249" s="426">
        <v>5594089640</v>
      </c>
      <c r="J249" s="342" t="s">
        <v>1059</v>
      </c>
      <c r="K249" s="342" t="s">
        <v>562</v>
      </c>
      <c r="L249" s="342" t="s">
        <v>566</v>
      </c>
      <c r="M249" s="342" t="str">
        <f>Tabell2[[#This Row],[Fastigheter]]</f>
        <v>Muggebo 1:19</v>
      </c>
      <c r="R249" s="342" t="str">
        <v>Yggdrasil 1 &amp; 2</v>
      </c>
    </row>
    <row r="250" spans="1:18" ht="15" x14ac:dyDescent="0.4">
      <c r="A250" s="342" t="s">
        <v>1060</v>
      </c>
      <c r="B250" s="342" t="s">
        <v>1061</v>
      </c>
      <c r="C250" s="342" t="s">
        <v>1062</v>
      </c>
      <c r="D250" s="347">
        <v>83200</v>
      </c>
      <c r="F250" s="425" t="s">
        <v>1063</v>
      </c>
      <c r="G250" s="425" t="s">
        <v>1064</v>
      </c>
      <c r="H250" s="382" t="s">
        <v>1065</v>
      </c>
      <c r="I250" s="426">
        <v>5594089566</v>
      </c>
      <c r="M250" s="342" t="str">
        <f>"Ej fast"&amp;" "&amp;Tabell2[[#This Row],[Bolagsnamn]]</f>
        <v>Ej fast Neobo AB Propco 2.1.2.3</v>
      </c>
      <c r="R250" s="342" t="str">
        <v>Ålen 1</v>
      </c>
    </row>
    <row r="251" spans="1:18" ht="15" x14ac:dyDescent="0.4">
      <c r="A251" s="342" t="s">
        <v>1066</v>
      </c>
      <c r="B251" s="342" t="s">
        <v>1067</v>
      </c>
      <c r="C251" s="342" t="s">
        <v>1068</v>
      </c>
      <c r="D251" s="347">
        <v>83301</v>
      </c>
      <c r="E251" s="342" t="s">
        <v>1069</v>
      </c>
      <c r="F251" s="425" t="s">
        <v>1070</v>
      </c>
      <c r="G251" s="425" t="s">
        <v>1071</v>
      </c>
      <c r="H251" s="382" t="s">
        <v>1072</v>
      </c>
      <c r="I251" s="426">
        <v>5594089632</v>
      </c>
      <c r="J251" s="342" t="s">
        <v>1073</v>
      </c>
      <c r="K251" s="342" t="s">
        <v>774</v>
      </c>
      <c r="L251" s="342" t="s">
        <v>1074</v>
      </c>
      <c r="M251" s="342" t="str">
        <f>Tabell2[[#This Row],[Fastigheter]]</f>
        <v>Fiskeby 4:123</v>
      </c>
      <c r="R251" s="342" t="str">
        <v>Åsunda 9</v>
      </c>
    </row>
    <row r="252" spans="1:18" ht="15" x14ac:dyDescent="0.4">
      <c r="A252" s="342" t="s">
        <v>1075</v>
      </c>
      <c r="B252" s="342" t="s">
        <v>1076</v>
      </c>
      <c r="C252" s="342" t="s">
        <v>1077</v>
      </c>
      <c r="D252" s="347">
        <v>83400</v>
      </c>
      <c r="F252" s="425" t="s">
        <v>1078</v>
      </c>
      <c r="G252" s="425" t="s">
        <v>1079</v>
      </c>
      <c r="H252" s="382" t="s">
        <v>1080</v>
      </c>
      <c r="I252" s="426">
        <v>5594089574</v>
      </c>
      <c r="M252" s="342" t="str">
        <f>"Ej fast"&amp;" "&amp;Tabell2[[#This Row],[Bolagsnamn]]</f>
        <v>Ej fast Neobo AB Propco 2.1.2.4</v>
      </c>
      <c r="R252" s="342" t="str">
        <v>Älvehult 1:216</v>
      </c>
    </row>
    <row r="253" spans="1:18" ht="15" x14ac:dyDescent="0.4">
      <c r="A253" s="342" t="s">
        <v>1081</v>
      </c>
      <c r="B253" s="342" t="s">
        <v>1082</v>
      </c>
      <c r="C253" s="342" t="s">
        <v>1083</v>
      </c>
      <c r="D253" s="347">
        <v>83501</v>
      </c>
      <c r="E253" s="342" t="s">
        <v>1084</v>
      </c>
      <c r="F253" s="425" t="s">
        <v>1085</v>
      </c>
      <c r="G253" s="425" t="s">
        <v>1086</v>
      </c>
      <c r="H253" s="382" t="s">
        <v>1087</v>
      </c>
      <c r="I253" s="426">
        <v>5594089624</v>
      </c>
      <c r="J253" s="342" t="s">
        <v>1088</v>
      </c>
      <c r="K253" s="342" t="s">
        <v>1089</v>
      </c>
      <c r="L253" s="342" t="s">
        <v>1090</v>
      </c>
      <c r="M253" s="342" t="str">
        <f>Tabell2[[#This Row],[Fastigheter]]</f>
        <v>Valhall 5</v>
      </c>
      <c r="R253" s="342" t="str">
        <v>Örnen 16</v>
      </c>
    </row>
    <row r="254" spans="1:18" ht="15" x14ac:dyDescent="0.4">
      <c r="A254" s="342" t="s">
        <v>1081</v>
      </c>
      <c r="B254" s="342" t="s">
        <v>1091</v>
      </c>
      <c r="C254" s="342" t="s">
        <v>1083</v>
      </c>
      <c r="D254" s="347">
        <v>83502</v>
      </c>
      <c r="E254" s="342" t="s">
        <v>1092</v>
      </c>
      <c r="F254" s="425" t="s">
        <v>1085</v>
      </c>
      <c r="G254" s="425" t="s">
        <v>1086</v>
      </c>
      <c r="H254" s="382" t="s">
        <v>1087</v>
      </c>
      <c r="I254" s="426">
        <v>5594089624</v>
      </c>
      <c r="J254" s="342" t="s">
        <v>1093</v>
      </c>
      <c r="K254" s="342" t="s">
        <v>1089</v>
      </c>
      <c r="L254" s="342" t="s">
        <v>1090</v>
      </c>
      <c r="M254" s="342" t="str">
        <f>Tabell2[[#This Row],[Fastigheter]]</f>
        <v>Yggdrasil 1 &amp; 2</v>
      </c>
      <c r="R254" s="342" t="str">
        <v>Örnholmen 3 &amp; 4</v>
      </c>
    </row>
    <row r="255" spans="1:18" ht="15" x14ac:dyDescent="0.4">
      <c r="A255" s="342" t="s">
        <v>1094</v>
      </c>
      <c r="B255" s="342" t="s">
        <v>1095</v>
      </c>
      <c r="C255" s="342" t="s">
        <v>1096</v>
      </c>
      <c r="D255" s="347">
        <v>83601</v>
      </c>
      <c r="E255" s="342" t="s">
        <v>1097</v>
      </c>
      <c r="F255" s="425" t="s">
        <v>1098</v>
      </c>
      <c r="G255" s="425" t="s">
        <v>1099</v>
      </c>
      <c r="H255" s="382" t="s">
        <v>1100</v>
      </c>
      <c r="I255" s="426">
        <v>5594089863</v>
      </c>
      <c r="J255" s="342" t="s">
        <v>1101</v>
      </c>
      <c r="K255" s="342" t="s">
        <v>1102</v>
      </c>
      <c r="L255" s="342" t="s">
        <v>1103</v>
      </c>
      <c r="M255" s="342" t="str">
        <f>Tabell2[[#This Row],[Fastigheter]]</f>
        <v>Norrtorn 83</v>
      </c>
      <c r="R255" s="342">
        <v>0</v>
      </c>
    </row>
    <row r="256" spans="1:18" ht="15" x14ac:dyDescent="0.4">
      <c r="A256" s="342" t="s">
        <v>1104</v>
      </c>
      <c r="B256" s="342" t="s">
        <v>1105</v>
      </c>
      <c r="C256" s="342" t="s">
        <v>1106</v>
      </c>
      <c r="D256" s="347">
        <v>83700</v>
      </c>
      <c r="F256" s="425" t="s">
        <v>1107</v>
      </c>
      <c r="G256" s="425" t="s">
        <v>1108</v>
      </c>
      <c r="H256" s="382" t="s">
        <v>1109</v>
      </c>
      <c r="I256" s="426">
        <v>5594089855</v>
      </c>
      <c r="M256" s="342" t="str">
        <f>"Ej fast"&amp;" "&amp;Tabell2[[#This Row],[Bolagsnamn]]</f>
        <v>Ej fast Neobo AB Propco 8.2</v>
      </c>
    </row>
    <row r="257" spans="1:13" ht="15" x14ac:dyDescent="0.4">
      <c r="A257" s="342" t="s">
        <v>1110</v>
      </c>
      <c r="B257" s="342" t="s">
        <v>1111</v>
      </c>
      <c r="C257" s="342" t="s">
        <v>1112</v>
      </c>
      <c r="D257" s="347">
        <v>83901</v>
      </c>
      <c r="E257" s="342" t="s">
        <v>1113</v>
      </c>
      <c r="F257" s="425" t="s">
        <v>1114</v>
      </c>
      <c r="G257" s="425" t="s">
        <v>1115</v>
      </c>
      <c r="H257" s="382" t="s">
        <v>1116</v>
      </c>
      <c r="I257" s="426">
        <v>5591636138</v>
      </c>
      <c r="J257" s="342" t="s">
        <v>1117</v>
      </c>
      <c r="K257" s="342" t="s">
        <v>1118</v>
      </c>
      <c r="L257" s="342" t="s">
        <v>1119</v>
      </c>
      <c r="M257" s="342" t="str">
        <f>Tabell2[[#This Row],[Fastigheter]]</f>
        <v>Nevishög 13:89</v>
      </c>
    </row>
    <row r="258" spans="1:13" ht="15" x14ac:dyDescent="0.4">
      <c r="A258" s="342" t="s">
        <v>1120</v>
      </c>
      <c r="B258" s="342" t="s">
        <v>1121</v>
      </c>
      <c r="C258" s="342" t="s">
        <v>1122</v>
      </c>
      <c r="D258" s="347">
        <v>84001</v>
      </c>
      <c r="E258" s="342" t="s">
        <v>1123</v>
      </c>
      <c r="F258" s="425" t="s">
        <v>1124</v>
      </c>
      <c r="G258" s="425" t="s">
        <v>1125</v>
      </c>
      <c r="H258" s="382" t="s">
        <v>1126</v>
      </c>
      <c r="I258" s="426">
        <v>5561732636</v>
      </c>
      <c r="J258" s="342" t="s">
        <v>1127</v>
      </c>
      <c r="K258" s="342" t="s">
        <v>1128</v>
      </c>
      <c r="L258" s="342" t="s">
        <v>1129</v>
      </c>
      <c r="M258" s="342" t="str">
        <f>Tabell2[[#This Row],[Fastigheter]]</f>
        <v>Ador 10</v>
      </c>
    </row>
    <row r="259" spans="1:13" ht="15" x14ac:dyDescent="0.4">
      <c r="A259" s="342" t="s">
        <v>1120</v>
      </c>
      <c r="B259" s="342" t="s">
        <v>1121</v>
      </c>
      <c r="C259" s="342" t="s">
        <v>1122</v>
      </c>
      <c r="D259" s="347">
        <v>84002</v>
      </c>
      <c r="E259" s="342" t="s">
        <v>1130</v>
      </c>
      <c r="F259" s="425" t="s">
        <v>1124</v>
      </c>
      <c r="G259" s="425" t="s">
        <v>1125</v>
      </c>
      <c r="H259" s="382" t="s">
        <v>1126</v>
      </c>
      <c r="I259" s="426">
        <v>5561732636</v>
      </c>
      <c r="J259" s="342" t="s">
        <v>1131</v>
      </c>
      <c r="K259" s="342" t="s">
        <v>1102</v>
      </c>
      <c r="L259" s="342" t="s">
        <v>1132</v>
      </c>
      <c r="M259" s="342" t="str">
        <f>Tabell2[[#This Row],[Fastigheter]]</f>
        <v>Backus 13</v>
      </c>
    </row>
    <row r="260" spans="1:13" ht="15" x14ac:dyDescent="0.4">
      <c r="A260" s="342" t="s">
        <v>1120</v>
      </c>
      <c r="B260" s="342" t="s">
        <v>1121</v>
      </c>
      <c r="C260" s="342" t="s">
        <v>1122</v>
      </c>
      <c r="D260" s="347">
        <v>84003</v>
      </c>
      <c r="E260" s="342" t="s">
        <v>1133</v>
      </c>
      <c r="F260" s="425" t="s">
        <v>1124</v>
      </c>
      <c r="G260" s="425" t="s">
        <v>1125</v>
      </c>
      <c r="H260" s="382" t="s">
        <v>1126</v>
      </c>
      <c r="I260" s="426">
        <v>5561732636</v>
      </c>
      <c r="J260" s="342" t="s">
        <v>1134</v>
      </c>
      <c r="K260" s="342" t="s">
        <v>1102</v>
      </c>
      <c r="L260" s="342" t="s">
        <v>1132</v>
      </c>
      <c r="M260" s="342" t="str">
        <f>Tabell2[[#This Row],[Fastigheter]]</f>
        <v>Backus 19</v>
      </c>
    </row>
    <row r="261" spans="1:13" ht="15" x14ac:dyDescent="0.4">
      <c r="A261" s="342" t="s">
        <v>1120</v>
      </c>
      <c r="B261" s="342" t="s">
        <v>1121</v>
      </c>
      <c r="C261" s="342" t="s">
        <v>1122</v>
      </c>
      <c r="D261" s="347">
        <v>84004</v>
      </c>
      <c r="E261" s="342" t="s">
        <v>1135</v>
      </c>
      <c r="F261" s="425" t="s">
        <v>1124</v>
      </c>
      <c r="G261" s="425" t="s">
        <v>1125</v>
      </c>
      <c r="H261" s="382" t="s">
        <v>1126</v>
      </c>
      <c r="I261" s="426">
        <v>5561732636</v>
      </c>
      <c r="J261" s="342" t="s">
        <v>1136</v>
      </c>
      <c r="K261" s="342" t="s">
        <v>1102</v>
      </c>
      <c r="L261" s="342" t="s">
        <v>1132</v>
      </c>
      <c r="M261" s="342" t="str">
        <f>Tabell2[[#This Row],[Fastigheter]]</f>
        <v>Bryggaren 19</v>
      </c>
    </row>
    <row r="262" spans="1:13" ht="15" x14ac:dyDescent="0.4">
      <c r="A262" s="342" t="s">
        <v>1120</v>
      </c>
      <c r="B262" s="342" t="s">
        <v>1121</v>
      </c>
      <c r="C262" s="342" t="s">
        <v>1122</v>
      </c>
      <c r="D262" s="347">
        <v>84005</v>
      </c>
      <c r="E262" s="342" t="s">
        <v>1137</v>
      </c>
      <c r="F262" s="425" t="s">
        <v>1124</v>
      </c>
      <c r="G262" s="425" t="s">
        <v>1125</v>
      </c>
      <c r="H262" s="382" t="s">
        <v>1126</v>
      </c>
      <c r="I262" s="426">
        <v>5561732636</v>
      </c>
      <c r="J262" s="342" t="s">
        <v>1138</v>
      </c>
      <c r="K262" s="342" t="s">
        <v>1102</v>
      </c>
      <c r="L262" s="342" t="s">
        <v>1139</v>
      </c>
      <c r="M262" s="342" t="str">
        <f>Tabell2[[#This Row],[Fastigheter]]</f>
        <v>Ekorren 7</v>
      </c>
    </row>
    <row r="263" spans="1:13" ht="15" x14ac:dyDescent="0.4">
      <c r="A263" s="342" t="s">
        <v>1120</v>
      </c>
      <c r="B263" s="342" t="s">
        <v>1121</v>
      </c>
      <c r="C263" s="342" t="s">
        <v>1122</v>
      </c>
      <c r="D263" s="347">
        <v>84006</v>
      </c>
      <c r="E263" s="342" t="s">
        <v>1140</v>
      </c>
      <c r="F263" s="425" t="s">
        <v>1124</v>
      </c>
      <c r="G263" s="425" t="s">
        <v>1125</v>
      </c>
      <c r="H263" s="382" t="s">
        <v>1126</v>
      </c>
      <c r="I263" s="426">
        <v>5561732636</v>
      </c>
      <c r="J263" s="342" t="s">
        <v>1141</v>
      </c>
      <c r="K263" s="342" t="s">
        <v>1102</v>
      </c>
      <c r="L263" s="342" t="s">
        <v>1142</v>
      </c>
      <c r="M263" s="342" t="str">
        <f>Tabell2[[#This Row],[Fastigheter]]</f>
        <v>Ingefäran 3</v>
      </c>
    </row>
    <row r="264" spans="1:13" ht="15" x14ac:dyDescent="0.4">
      <c r="A264" s="342" t="s">
        <v>1120</v>
      </c>
      <c r="B264" s="342" t="s">
        <v>1121</v>
      </c>
      <c r="C264" s="342" t="s">
        <v>1122</v>
      </c>
      <c r="D264" s="347">
        <v>84007</v>
      </c>
      <c r="E264" s="342" t="s">
        <v>1143</v>
      </c>
      <c r="F264" s="425" t="s">
        <v>1124</v>
      </c>
      <c r="G264" s="425" t="s">
        <v>1125</v>
      </c>
      <c r="H264" s="382" t="s">
        <v>1126</v>
      </c>
      <c r="I264" s="426">
        <v>5561732636</v>
      </c>
      <c r="J264" s="342" t="s">
        <v>1144</v>
      </c>
      <c r="K264" s="342" t="s">
        <v>1102</v>
      </c>
      <c r="L264" s="342" t="s">
        <v>1103</v>
      </c>
      <c r="M264" s="342" t="str">
        <f>Tabell2[[#This Row],[Fastigheter]]</f>
        <v>Njord 5</v>
      </c>
    </row>
    <row r="265" spans="1:13" ht="15" x14ac:dyDescent="0.4">
      <c r="A265" s="342" t="s">
        <v>1120</v>
      </c>
      <c r="B265" s="342" t="s">
        <v>1121</v>
      </c>
      <c r="C265" s="342" t="s">
        <v>1122</v>
      </c>
      <c r="D265" s="347">
        <v>84008</v>
      </c>
      <c r="E265" s="342" t="s">
        <v>1145</v>
      </c>
      <c r="F265" s="425" t="s">
        <v>1124</v>
      </c>
      <c r="G265" s="425" t="s">
        <v>1125</v>
      </c>
      <c r="H265" s="382" t="s">
        <v>1126</v>
      </c>
      <c r="I265" s="426">
        <v>5561732636</v>
      </c>
      <c r="J265" s="342" t="s">
        <v>1146</v>
      </c>
      <c r="K265" s="342" t="s">
        <v>1102</v>
      </c>
      <c r="L265" s="342" t="s">
        <v>1147</v>
      </c>
      <c r="M265" s="342" t="str">
        <f>Tabell2[[#This Row],[Fastigheter]]</f>
        <v>Verkstaden 7</v>
      </c>
    </row>
    <row r="266" spans="1:13" ht="15" x14ac:dyDescent="0.4">
      <c r="A266" s="342" t="s">
        <v>1120</v>
      </c>
      <c r="B266" s="342" t="s">
        <v>1121</v>
      </c>
      <c r="C266" s="342" t="s">
        <v>1122</v>
      </c>
      <c r="D266" s="347">
        <v>84009</v>
      </c>
      <c r="E266" s="342" t="s">
        <v>1148</v>
      </c>
      <c r="F266" s="425" t="s">
        <v>1124</v>
      </c>
      <c r="G266" s="425" t="s">
        <v>1125</v>
      </c>
      <c r="H266" s="382" t="s">
        <v>1126</v>
      </c>
      <c r="I266" s="426">
        <v>5561732636</v>
      </c>
      <c r="J266" s="342" t="s">
        <v>1149</v>
      </c>
      <c r="K266" s="342" t="s">
        <v>1102</v>
      </c>
      <c r="L266" s="342" t="s">
        <v>1147</v>
      </c>
      <c r="M266" s="342" t="str">
        <f>Tabell2[[#This Row],[Fastigheter]]</f>
        <v>Verkstaden 8</v>
      </c>
    </row>
    <row r="267" spans="1:13" ht="15" x14ac:dyDescent="0.4">
      <c r="A267" s="342" t="s">
        <v>1120</v>
      </c>
      <c r="B267" s="342" t="s">
        <v>1121</v>
      </c>
      <c r="C267" s="342" t="s">
        <v>1122</v>
      </c>
      <c r="D267" s="347">
        <v>84010</v>
      </c>
      <c r="E267" s="342" t="s">
        <v>1150</v>
      </c>
      <c r="F267" s="425" t="s">
        <v>1124</v>
      </c>
      <c r="G267" s="425" t="s">
        <v>1125</v>
      </c>
      <c r="H267" s="382" t="s">
        <v>1126</v>
      </c>
      <c r="I267" s="426">
        <v>5561732636</v>
      </c>
      <c r="J267" s="342" t="s">
        <v>1151</v>
      </c>
      <c r="K267" s="342" t="s">
        <v>1102</v>
      </c>
      <c r="L267" s="342" t="s">
        <v>1132</v>
      </c>
      <c r="M267" s="342" t="str">
        <f>Tabell2[[#This Row],[Fastigheter]]</f>
        <v>Vile 1</v>
      </c>
    </row>
    <row r="268" spans="1:13" ht="15" x14ac:dyDescent="0.4">
      <c r="A268" s="342" t="s">
        <v>1120</v>
      </c>
      <c r="B268" s="342" t="s">
        <v>1121</v>
      </c>
      <c r="C268" s="342" t="s">
        <v>1122</v>
      </c>
      <c r="D268" s="347">
        <v>84011</v>
      </c>
      <c r="E268" s="342" t="s">
        <v>1152</v>
      </c>
      <c r="F268" s="425" t="s">
        <v>1124</v>
      </c>
      <c r="G268" s="425" t="s">
        <v>1125</v>
      </c>
      <c r="H268" s="382" t="s">
        <v>1126</v>
      </c>
      <c r="I268" s="426">
        <v>5561732636</v>
      </c>
      <c r="J268" s="342" t="s">
        <v>1153</v>
      </c>
      <c r="K268" s="342" t="s">
        <v>1154</v>
      </c>
      <c r="L268" s="342" t="s">
        <v>1155</v>
      </c>
      <c r="M268" s="342" t="str">
        <f>Tabell2[[#This Row],[Fastigheter]]</f>
        <v>Älvehult 1:216</v>
      </c>
    </row>
    <row r="269" spans="1:13" ht="15" x14ac:dyDescent="0.4">
      <c r="A269" s="342" t="s">
        <v>1156</v>
      </c>
      <c r="B269" s="342" t="s">
        <v>1157</v>
      </c>
      <c r="C269" s="342" t="s">
        <v>1158</v>
      </c>
      <c r="D269" s="347">
        <v>84101</v>
      </c>
      <c r="E269" s="342" t="s">
        <v>1159</v>
      </c>
      <c r="F269" s="425" t="s">
        <v>1160</v>
      </c>
      <c r="G269" s="425" t="s">
        <v>1161</v>
      </c>
      <c r="H269" s="382" t="s">
        <v>1162</v>
      </c>
      <c r="I269" s="426">
        <v>5566919543</v>
      </c>
      <c r="J269" s="342" t="s">
        <v>1163</v>
      </c>
      <c r="K269" s="342" t="s">
        <v>1128</v>
      </c>
      <c r="L269" s="342" t="s">
        <v>1129</v>
      </c>
      <c r="M269" s="342" t="str">
        <f>Tabell2[[#This Row],[Fastigheter]]</f>
        <v>Ador 11</v>
      </c>
    </row>
    <row r="270" spans="1:13" ht="15" x14ac:dyDescent="0.4">
      <c r="A270" s="342" t="s">
        <v>1156</v>
      </c>
      <c r="B270" s="342" t="s">
        <v>1157</v>
      </c>
      <c r="C270" s="342" t="s">
        <v>1158</v>
      </c>
      <c r="D270" s="347">
        <v>84102</v>
      </c>
      <c r="E270" s="342" t="s">
        <v>1164</v>
      </c>
      <c r="F270" s="425" t="s">
        <v>1160</v>
      </c>
      <c r="G270" s="425" t="s">
        <v>1161</v>
      </c>
      <c r="H270" s="382" t="s">
        <v>1162</v>
      </c>
      <c r="I270" s="426">
        <v>5566919543</v>
      </c>
      <c r="J270" s="342" t="s">
        <v>1165</v>
      </c>
      <c r="K270" s="342" t="s">
        <v>1128</v>
      </c>
      <c r="L270" s="342" t="s">
        <v>1129</v>
      </c>
      <c r="M270" s="342" t="str">
        <f>Tabell2[[#This Row],[Fastigheter]]</f>
        <v>Ador 9</v>
      </c>
    </row>
    <row r="271" spans="1:13" ht="15" x14ac:dyDescent="0.4">
      <c r="A271" s="342" t="s">
        <v>1156</v>
      </c>
      <c r="B271" s="342" t="s">
        <v>1157</v>
      </c>
      <c r="C271" s="342" t="s">
        <v>1158</v>
      </c>
      <c r="D271" s="347">
        <v>84103</v>
      </c>
      <c r="E271" s="342" t="s">
        <v>1166</v>
      </c>
      <c r="F271" s="425" t="s">
        <v>1160</v>
      </c>
      <c r="G271" s="425" t="s">
        <v>1161</v>
      </c>
      <c r="H271" s="382" t="s">
        <v>1162</v>
      </c>
      <c r="I271" s="426">
        <v>5566919543</v>
      </c>
      <c r="J271" s="342" t="s">
        <v>1167</v>
      </c>
      <c r="K271" s="342" t="s">
        <v>1102</v>
      </c>
      <c r="L271" s="342" t="s">
        <v>1132</v>
      </c>
      <c r="M271" s="342" t="str">
        <f>Tabell2[[#This Row],[Fastigheter]]</f>
        <v>Fisken 2</v>
      </c>
    </row>
    <row r="272" spans="1:13" ht="15" x14ac:dyDescent="0.4">
      <c r="A272" s="342" t="s">
        <v>1156</v>
      </c>
      <c r="B272" s="342" t="s">
        <v>1157</v>
      </c>
      <c r="C272" s="342" t="s">
        <v>1158</v>
      </c>
      <c r="D272" s="347">
        <v>84104</v>
      </c>
      <c r="E272" s="342" t="s">
        <v>1168</v>
      </c>
      <c r="F272" s="425" t="s">
        <v>1160</v>
      </c>
      <c r="G272" s="425" t="s">
        <v>1161</v>
      </c>
      <c r="H272" s="382" t="s">
        <v>1162</v>
      </c>
      <c r="I272" s="426">
        <v>5566919543</v>
      </c>
      <c r="J272" s="342" t="s">
        <v>1169</v>
      </c>
      <c r="K272" s="342" t="s">
        <v>1102</v>
      </c>
      <c r="L272" s="342" t="s">
        <v>1132</v>
      </c>
      <c r="M272" s="342" t="str">
        <f>Tabell2[[#This Row],[Fastigheter]]</f>
        <v>Frej 6</v>
      </c>
    </row>
    <row r="273" spans="1:13" ht="15" x14ac:dyDescent="0.4">
      <c r="A273" s="342" t="s">
        <v>1156</v>
      </c>
      <c r="B273" s="342" t="s">
        <v>1157</v>
      </c>
      <c r="C273" s="342" t="s">
        <v>1158</v>
      </c>
      <c r="D273" s="347">
        <v>84105</v>
      </c>
      <c r="E273" s="342" t="s">
        <v>1170</v>
      </c>
      <c r="F273" s="425" t="s">
        <v>1160</v>
      </c>
      <c r="G273" s="425" t="s">
        <v>1161</v>
      </c>
      <c r="H273" s="382" t="s">
        <v>1162</v>
      </c>
      <c r="I273" s="426">
        <v>5566919543</v>
      </c>
      <c r="J273" s="342" t="s">
        <v>1171</v>
      </c>
      <c r="K273" s="342" t="s">
        <v>1172</v>
      </c>
      <c r="L273" s="342" t="s">
        <v>1173</v>
      </c>
      <c r="M273" s="342" t="str">
        <f>Tabell2[[#This Row],[Fastigheter]]</f>
        <v>Fårbo 12:3</v>
      </c>
    </row>
    <row r="274" spans="1:13" ht="15" x14ac:dyDescent="0.4">
      <c r="A274" s="342" t="s">
        <v>1156</v>
      </c>
      <c r="B274" s="342" t="s">
        <v>1157</v>
      </c>
      <c r="C274" s="342" t="s">
        <v>1158</v>
      </c>
      <c r="D274" s="347">
        <v>84106</v>
      </c>
      <c r="E274" s="342" t="s">
        <v>1174</v>
      </c>
      <c r="F274" s="425" t="s">
        <v>1160</v>
      </c>
      <c r="G274" s="425" t="s">
        <v>1161</v>
      </c>
      <c r="H274" s="382" t="s">
        <v>1162</v>
      </c>
      <c r="I274" s="426">
        <v>5566919543</v>
      </c>
      <c r="J274" s="342" t="s">
        <v>1175</v>
      </c>
      <c r="K274" s="342" t="s">
        <v>1172</v>
      </c>
      <c r="L274" s="342" t="s">
        <v>1173</v>
      </c>
      <c r="M274" s="342" t="str">
        <f>Tabell2[[#This Row],[Fastigheter]]</f>
        <v>Fårbo 30:2</v>
      </c>
    </row>
    <row r="275" spans="1:13" ht="15" x14ac:dyDescent="0.4">
      <c r="A275" s="342" t="s">
        <v>1156</v>
      </c>
      <c r="B275" s="342" t="s">
        <v>1157</v>
      </c>
      <c r="C275" s="342" t="s">
        <v>1158</v>
      </c>
      <c r="D275" s="347">
        <v>84107</v>
      </c>
      <c r="E275" s="342" t="s">
        <v>1176</v>
      </c>
      <c r="F275" s="425" t="s">
        <v>1160</v>
      </c>
      <c r="G275" s="425" t="s">
        <v>1161</v>
      </c>
      <c r="H275" s="382" t="s">
        <v>1162</v>
      </c>
      <c r="I275" s="426">
        <v>5566919543</v>
      </c>
      <c r="J275" s="342" t="s">
        <v>1177</v>
      </c>
      <c r="K275" s="342" t="s">
        <v>1172</v>
      </c>
      <c r="L275" s="342" t="s">
        <v>1173</v>
      </c>
      <c r="M275" s="342" t="str">
        <f>Tabell2[[#This Row],[Fastigheter]]</f>
        <v>Fårbo 8:13</v>
      </c>
    </row>
    <row r="276" spans="1:13" ht="15" x14ac:dyDescent="0.4">
      <c r="A276" s="342" t="s">
        <v>1156</v>
      </c>
      <c r="B276" s="342" t="s">
        <v>1157</v>
      </c>
      <c r="C276" s="342" t="s">
        <v>1158</v>
      </c>
      <c r="D276" s="347">
        <v>84108</v>
      </c>
      <c r="E276" s="342" t="s">
        <v>1178</v>
      </c>
      <c r="F276" s="425" t="s">
        <v>1160</v>
      </c>
      <c r="G276" s="425" t="s">
        <v>1161</v>
      </c>
      <c r="H276" s="382" t="s">
        <v>1162</v>
      </c>
      <c r="I276" s="426">
        <v>5566919543</v>
      </c>
      <c r="J276" s="342" t="s">
        <v>1179</v>
      </c>
      <c r="K276" s="342" t="s">
        <v>1128</v>
      </c>
      <c r="L276" s="342" t="s">
        <v>1129</v>
      </c>
      <c r="M276" s="342" t="str">
        <f>Tabell2[[#This Row],[Fastigheter]]</f>
        <v>Måsen 2</v>
      </c>
    </row>
    <row r="277" spans="1:13" ht="15" x14ac:dyDescent="0.4">
      <c r="A277" s="342" t="s">
        <v>1156</v>
      </c>
      <c r="B277" s="342" t="s">
        <v>1157</v>
      </c>
      <c r="C277" s="342" t="s">
        <v>1158</v>
      </c>
      <c r="D277" s="347">
        <v>84109</v>
      </c>
      <c r="E277" s="342" t="s">
        <v>1180</v>
      </c>
      <c r="F277" s="425" t="s">
        <v>1160</v>
      </c>
      <c r="G277" s="425" t="s">
        <v>1161</v>
      </c>
      <c r="H277" s="382" t="s">
        <v>1162</v>
      </c>
      <c r="I277" s="426">
        <v>5566919543</v>
      </c>
      <c r="J277" s="342" t="s">
        <v>1181</v>
      </c>
      <c r="K277" s="342" t="s">
        <v>1102</v>
      </c>
      <c r="L277" s="342" t="s">
        <v>1103</v>
      </c>
      <c r="M277" s="342" t="str">
        <f>Tabell2[[#This Row],[Fastigheter]]</f>
        <v>Norrtorn 82</v>
      </c>
    </row>
    <row r="278" spans="1:13" ht="15" x14ac:dyDescent="0.4">
      <c r="A278" s="342" t="s">
        <v>1156</v>
      </c>
      <c r="B278" s="342" t="s">
        <v>1157</v>
      </c>
      <c r="C278" s="342" t="s">
        <v>1158</v>
      </c>
      <c r="D278" s="347">
        <v>84110</v>
      </c>
      <c r="E278" s="342" t="s">
        <v>1182</v>
      </c>
      <c r="F278" s="425" t="s">
        <v>1160</v>
      </c>
      <c r="G278" s="425" t="s">
        <v>1161</v>
      </c>
      <c r="H278" s="382" t="s">
        <v>1162</v>
      </c>
      <c r="I278" s="426">
        <v>5566919543</v>
      </c>
      <c r="J278" s="342" t="s">
        <v>1183</v>
      </c>
      <c r="K278" s="342" t="s">
        <v>1102</v>
      </c>
      <c r="L278" s="342" t="s">
        <v>1184</v>
      </c>
      <c r="M278" s="342" t="str">
        <f>Tabell2[[#This Row],[Fastigheter]]</f>
        <v>Orion 4</v>
      </c>
    </row>
    <row r="279" spans="1:13" ht="15" x14ac:dyDescent="0.4">
      <c r="A279" s="342" t="s">
        <v>1156</v>
      </c>
      <c r="B279" s="342" t="s">
        <v>1157</v>
      </c>
      <c r="C279" s="342" t="s">
        <v>1158</v>
      </c>
      <c r="D279" s="347">
        <v>84111</v>
      </c>
      <c r="E279" s="342" t="s">
        <v>1185</v>
      </c>
      <c r="F279" s="425" t="s">
        <v>1160</v>
      </c>
      <c r="G279" s="425" t="s">
        <v>1161</v>
      </c>
      <c r="H279" s="382" t="s">
        <v>1162</v>
      </c>
      <c r="I279" s="426">
        <v>5566919543</v>
      </c>
      <c r="J279" s="342" t="s">
        <v>1186</v>
      </c>
      <c r="K279" s="342" t="s">
        <v>1187</v>
      </c>
      <c r="L279" s="342" t="s">
        <v>1147</v>
      </c>
      <c r="M279" s="342" t="str">
        <f>Tabell2[[#This Row],[Fastigheter]]</f>
        <v>Orkanen 31</v>
      </c>
    </row>
    <row r="280" spans="1:13" ht="15" x14ac:dyDescent="0.4">
      <c r="A280" s="342" t="s">
        <v>1156</v>
      </c>
      <c r="B280" s="342" t="s">
        <v>1157</v>
      </c>
      <c r="C280" s="342" t="s">
        <v>1158</v>
      </c>
      <c r="D280" s="347">
        <v>84112</v>
      </c>
      <c r="E280" s="342" t="s">
        <v>1188</v>
      </c>
      <c r="F280" s="425" t="s">
        <v>1160</v>
      </c>
      <c r="G280" s="425" t="s">
        <v>1161</v>
      </c>
      <c r="H280" s="382" t="s">
        <v>1162</v>
      </c>
      <c r="I280" s="426">
        <v>5566919543</v>
      </c>
      <c r="J280" s="342" t="s">
        <v>1189</v>
      </c>
      <c r="K280" s="342" t="s">
        <v>1187</v>
      </c>
      <c r="L280" s="342" t="s">
        <v>1147</v>
      </c>
      <c r="M280" s="342" t="str">
        <f>Tabell2[[#This Row],[Fastigheter]]</f>
        <v>Tornadon 7</v>
      </c>
    </row>
    <row r="281" spans="1:13" ht="15" x14ac:dyDescent="0.4">
      <c r="A281" s="342" t="s">
        <v>1156</v>
      </c>
      <c r="B281" s="342" t="s">
        <v>1157</v>
      </c>
      <c r="C281" s="342" t="s">
        <v>1158</v>
      </c>
      <c r="D281" s="347">
        <v>84113</v>
      </c>
      <c r="E281" s="342" t="s">
        <v>1190</v>
      </c>
      <c r="F281" s="425" t="s">
        <v>1160</v>
      </c>
      <c r="G281" s="425" t="s">
        <v>1161</v>
      </c>
      <c r="H281" s="382" t="s">
        <v>1162</v>
      </c>
      <c r="I281" s="426">
        <v>5566919543</v>
      </c>
      <c r="J281" s="342" t="s">
        <v>1191</v>
      </c>
      <c r="K281" s="342" t="s">
        <v>1128</v>
      </c>
      <c r="L281" s="342" t="s">
        <v>1129</v>
      </c>
      <c r="M281" s="342" t="str">
        <f>Tabell2[[#This Row],[Fastigheter]]</f>
        <v>Wiola 7</v>
      </c>
    </row>
    <row r="282" spans="1:13" ht="15" x14ac:dyDescent="0.4">
      <c r="A282" s="342" t="s">
        <v>1192</v>
      </c>
      <c r="B282" s="342" t="s">
        <v>1193</v>
      </c>
      <c r="C282" s="342" t="s">
        <v>1194</v>
      </c>
      <c r="D282" s="347">
        <v>84201</v>
      </c>
      <c r="E282" s="342" t="s">
        <v>1195</v>
      </c>
      <c r="F282" s="425" t="s">
        <v>1196</v>
      </c>
      <c r="G282" s="425" t="s">
        <v>1197</v>
      </c>
      <c r="H282" s="382" t="s">
        <v>1198</v>
      </c>
      <c r="I282" s="426">
        <v>5567105902</v>
      </c>
      <c r="J282" s="342" t="s">
        <v>1199</v>
      </c>
      <c r="K282" s="342" t="s">
        <v>1200</v>
      </c>
      <c r="L282" s="342" t="s">
        <v>1201</v>
      </c>
      <c r="M282" s="342" t="str">
        <f>Tabell2[[#This Row],[Fastigheter]]</f>
        <v>Centrum 13:2</v>
      </c>
    </row>
    <row r="283" spans="1:13" ht="15" x14ac:dyDescent="0.4">
      <c r="A283" s="342" t="s">
        <v>1192</v>
      </c>
      <c r="B283" s="342" t="s">
        <v>1193</v>
      </c>
      <c r="C283" s="342" t="s">
        <v>1194</v>
      </c>
      <c r="D283" s="347">
        <v>84202</v>
      </c>
      <c r="E283" s="342" t="s">
        <v>1202</v>
      </c>
      <c r="F283" s="425" t="s">
        <v>1196</v>
      </c>
      <c r="G283" s="425" t="s">
        <v>1197</v>
      </c>
      <c r="H283" s="382" t="s">
        <v>1198</v>
      </c>
      <c r="I283" s="426">
        <v>5567105902</v>
      </c>
      <c r="J283" s="342" t="s">
        <v>1203</v>
      </c>
      <c r="K283" s="342" t="s">
        <v>1200</v>
      </c>
      <c r="L283" s="342" t="s">
        <v>1204</v>
      </c>
      <c r="M283" s="342" t="str">
        <f>Tabell2[[#This Row],[Fastigheter]]</f>
        <v>Centrum 19:6</v>
      </c>
    </row>
    <row r="284" spans="1:13" ht="15" x14ac:dyDescent="0.4">
      <c r="A284" s="342" t="s">
        <v>1192</v>
      </c>
      <c r="B284" s="342" t="s">
        <v>1193</v>
      </c>
      <c r="C284" s="342" t="s">
        <v>1194</v>
      </c>
      <c r="D284" s="347">
        <v>84203</v>
      </c>
      <c r="E284" s="342" t="s">
        <v>1205</v>
      </c>
      <c r="F284" s="425" t="s">
        <v>1196</v>
      </c>
      <c r="G284" s="425" t="s">
        <v>1197</v>
      </c>
      <c r="H284" s="382" t="s">
        <v>1198</v>
      </c>
      <c r="I284" s="426">
        <v>5567105902</v>
      </c>
      <c r="J284" s="342" t="s">
        <v>1206</v>
      </c>
      <c r="K284" s="342" t="s">
        <v>1200</v>
      </c>
      <c r="L284" s="342" t="s">
        <v>1207</v>
      </c>
      <c r="M284" s="342" t="str">
        <f>Tabell2[[#This Row],[Fastigheter]]</f>
        <v>Centrum 23:7</v>
      </c>
    </row>
    <row r="285" spans="1:13" ht="15" x14ac:dyDescent="0.4">
      <c r="A285" s="342" t="s">
        <v>1192</v>
      </c>
      <c r="B285" s="342" t="s">
        <v>1193</v>
      </c>
      <c r="C285" s="342" t="s">
        <v>1194</v>
      </c>
      <c r="D285" s="347">
        <v>84204</v>
      </c>
      <c r="E285" s="342" t="s">
        <v>1208</v>
      </c>
      <c r="F285" s="425" t="s">
        <v>1196</v>
      </c>
      <c r="G285" s="425" t="s">
        <v>1197</v>
      </c>
      <c r="H285" s="382" t="s">
        <v>1198</v>
      </c>
      <c r="I285" s="426">
        <v>5567105902</v>
      </c>
      <c r="J285" s="342" t="s">
        <v>1209</v>
      </c>
      <c r="K285" s="342" t="s">
        <v>1200</v>
      </c>
      <c r="L285" s="342" t="s">
        <v>1201</v>
      </c>
      <c r="M285" s="342" t="str">
        <f>Tabell2[[#This Row],[Fastigheter]]</f>
        <v>Centrum 25:12</v>
      </c>
    </row>
    <row r="286" spans="1:13" ht="15" x14ac:dyDescent="0.4">
      <c r="A286" s="342" t="s">
        <v>1192</v>
      </c>
      <c r="B286" s="342" t="s">
        <v>1193</v>
      </c>
      <c r="C286" s="342" t="s">
        <v>1194</v>
      </c>
      <c r="D286" s="347">
        <v>84205</v>
      </c>
      <c r="E286" s="342" t="s">
        <v>1210</v>
      </c>
      <c r="F286" s="425" t="s">
        <v>1196</v>
      </c>
      <c r="G286" s="425" t="s">
        <v>1197</v>
      </c>
      <c r="H286" s="382" t="s">
        <v>1198</v>
      </c>
      <c r="I286" s="426">
        <v>5567105902</v>
      </c>
      <c r="J286" s="342" t="s">
        <v>1211</v>
      </c>
      <c r="K286" s="342" t="s">
        <v>1200</v>
      </c>
      <c r="L286" s="342" t="s">
        <v>1212</v>
      </c>
      <c r="M286" s="342" t="str">
        <f>Tabell2[[#This Row],[Fastigheter]]</f>
        <v>Centrum 27:1</v>
      </c>
    </row>
    <row r="287" spans="1:13" ht="15" x14ac:dyDescent="0.4">
      <c r="A287" s="342" t="s">
        <v>1192</v>
      </c>
      <c r="B287" s="342" t="s">
        <v>1193</v>
      </c>
      <c r="C287" s="342" t="s">
        <v>1194</v>
      </c>
      <c r="D287" s="347">
        <v>84206</v>
      </c>
      <c r="E287" s="342" t="s">
        <v>1213</v>
      </c>
      <c r="F287" s="425" t="s">
        <v>1196</v>
      </c>
      <c r="G287" s="425" t="s">
        <v>1197</v>
      </c>
      <c r="H287" s="382" t="s">
        <v>1198</v>
      </c>
      <c r="I287" s="426">
        <v>5567105902</v>
      </c>
      <c r="J287" s="342" t="s">
        <v>1214</v>
      </c>
      <c r="K287" s="342" t="s">
        <v>1200</v>
      </c>
      <c r="L287" s="342" t="s">
        <v>1201</v>
      </c>
      <c r="M287" s="342" t="str">
        <f>Tabell2[[#This Row],[Fastigheter]]</f>
        <v>Centrum 5:8</v>
      </c>
    </row>
    <row r="288" spans="1:13" ht="15" x14ac:dyDescent="0.4">
      <c r="A288" s="342" t="s">
        <v>1215</v>
      </c>
      <c r="B288" s="342" t="s">
        <v>1216</v>
      </c>
      <c r="C288" s="342" t="s">
        <v>1217</v>
      </c>
      <c r="D288" s="347">
        <v>84301</v>
      </c>
      <c r="E288" s="342" t="s">
        <v>1218</v>
      </c>
      <c r="F288" s="425" t="s">
        <v>1219</v>
      </c>
      <c r="G288" s="425" t="s">
        <v>1220</v>
      </c>
      <c r="H288" s="382" t="s">
        <v>1221</v>
      </c>
      <c r="I288" s="426">
        <v>5590822622</v>
      </c>
      <c r="J288" s="342" t="s">
        <v>1222</v>
      </c>
      <c r="K288" s="342" t="s">
        <v>1223</v>
      </c>
      <c r="L288" s="342" t="s">
        <v>1224</v>
      </c>
      <c r="M288" s="342" t="str">
        <f>Tabell2[[#This Row],[Fastigheter]]</f>
        <v>Märsta 1:40</v>
      </c>
    </row>
    <row r="289" spans="1:13" ht="15" x14ac:dyDescent="0.4">
      <c r="A289" s="342" t="s">
        <v>1225</v>
      </c>
      <c r="B289" s="342" t="s">
        <v>1226</v>
      </c>
      <c r="C289" s="342" t="s">
        <v>1227</v>
      </c>
      <c r="D289" s="347">
        <v>84401</v>
      </c>
      <c r="E289" s="342" t="s">
        <v>1228</v>
      </c>
      <c r="F289" s="425" t="s">
        <v>1229</v>
      </c>
      <c r="G289" s="425" t="s">
        <v>1230</v>
      </c>
      <c r="H289" s="382" t="s">
        <v>1231</v>
      </c>
      <c r="I289" s="426">
        <v>5566527049</v>
      </c>
      <c r="J289" s="342" t="s">
        <v>1232</v>
      </c>
      <c r="K289" s="342" t="s">
        <v>243</v>
      </c>
      <c r="L289" s="342" t="s">
        <v>1233</v>
      </c>
      <c r="M289" s="342" t="str">
        <f>Tabell2[[#This Row],[Fastigheter]]</f>
        <v>Träkolet 16</v>
      </c>
    </row>
    <row r="290" spans="1:13" ht="15" x14ac:dyDescent="0.4">
      <c r="A290" s="342" t="s">
        <v>1234</v>
      </c>
      <c r="B290" s="342" t="s">
        <v>1235</v>
      </c>
      <c r="C290" s="342" t="s">
        <v>1236</v>
      </c>
      <c r="D290" s="347">
        <v>84501</v>
      </c>
      <c r="E290" s="342" t="s">
        <v>1237</v>
      </c>
      <c r="F290" s="425" t="s">
        <v>1238</v>
      </c>
      <c r="G290" s="425" t="s">
        <v>1239</v>
      </c>
      <c r="H290" s="382" t="s">
        <v>1240</v>
      </c>
      <c r="I290" s="426">
        <v>5568834989</v>
      </c>
      <c r="J290" s="342" t="s">
        <v>1241</v>
      </c>
      <c r="K290" s="342" t="s">
        <v>1242</v>
      </c>
      <c r="L290" s="342" t="s">
        <v>1243</v>
      </c>
      <c r="M290" s="342" t="str">
        <f>Tabell2[[#This Row],[Fastigheter]]</f>
        <v>Mjärden 1</v>
      </c>
    </row>
    <row r="291" spans="1:13" ht="15" x14ac:dyDescent="0.4">
      <c r="A291" s="342" t="s">
        <v>1234</v>
      </c>
      <c r="B291" s="342" t="s">
        <v>1235</v>
      </c>
      <c r="C291" s="342" t="s">
        <v>1236</v>
      </c>
      <c r="D291" s="347">
        <v>84502</v>
      </c>
      <c r="E291" s="342" t="s">
        <v>1244</v>
      </c>
      <c r="F291" s="425" t="s">
        <v>1238</v>
      </c>
      <c r="G291" s="425" t="s">
        <v>1239</v>
      </c>
      <c r="H291" s="382" t="s">
        <v>1240</v>
      </c>
      <c r="I291" s="426">
        <v>5568834989</v>
      </c>
      <c r="J291" s="342" t="s">
        <v>1245</v>
      </c>
      <c r="K291" s="342" t="s">
        <v>1242</v>
      </c>
      <c r="L291" s="342" t="s">
        <v>1243</v>
      </c>
      <c r="M291" s="342" t="str">
        <f>Tabell2[[#This Row],[Fastigheter]]</f>
        <v>Mjärden 2</v>
      </c>
    </row>
    <row r="292" spans="1:13" ht="15" x14ac:dyDescent="0.4">
      <c r="A292" s="342" t="s">
        <v>1246</v>
      </c>
      <c r="B292" s="342" t="s">
        <v>1247</v>
      </c>
      <c r="C292" s="342" t="s">
        <v>1248</v>
      </c>
      <c r="D292" s="347">
        <v>84601</v>
      </c>
      <c r="E292" s="342" t="s">
        <v>1249</v>
      </c>
      <c r="F292" s="425" t="s">
        <v>1250</v>
      </c>
      <c r="G292" s="425" t="s">
        <v>1251</v>
      </c>
      <c r="H292" s="382" t="s">
        <v>1252</v>
      </c>
      <c r="I292" s="426">
        <v>5567046767</v>
      </c>
      <c r="J292" s="342" t="s">
        <v>1253</v>
      </c>
      <c r="K292" s="342" t="s">
        <v>1254</v>
      </c>
      <c r="L292" s="342" t="s">
        <v>1255</v>
      </c>
      <c r="M292" s="342" t="str">
        <f>Tabell2[[#This Row],[Fastigheter]]</f>
        <v>Nässlan 5</v>
      </c>
    </row>
    <row r="293" spans="1:13" ht="15" x14ac:dyDescent="0.4">
      <c r="A293" s="342" t="s">
        <v>1256</v>
      </c>
      <c r="B293" s="342" t="s">
        <v>1257</v>
      </c>
      <c r="C293" s="342" t="s">
        <v>1258</v>
      </c>
      <c r="D293" s="347">
        <v>84701</v>
      </c>
      <c r="E293" s="342" t="s">
        <v>1259</v>
      </c>
      <c r="F293" s="425" t="s">
        <v>1260</v>
      </c>
      <c r="G293" s="425" t="s">
        <v>1261</v>
      </c>
      <c r="H293" s="382" t="s">
        <v>1262</v>
      </c>
      <c r="I293" s="426">
        <v>5567513063</v>
      </c>
      <c r="J293" s="342" t="s">
        <v>1263</v>
      </c>
      <c r="K293" s="342" t="s">
        <v>1254</v>
      </c>
      <c r="L293" s="342" t="s">
        <v>1264</v>
      </c>
      <c r="M293" s="342" t="str">
        <f>Tabell2[[#This Row],[Fastigheter]]</f>
        <v>Vikingen 13</v>
      </c>
    </row>
    <row r="294" spans="1:13" ht="15" x14ac:dyDescent="0.4">
      <c r="A294" s="342" t="s">
        <v>1265</v>
      </c>
      <c r="B294" s="342" t="s">
        <v>1266</v>
      </c>
      <c r="C294" s="342" t="s">
        <v>1267</v>
      </c>
      <c r="D294" s="347">
        <v>84800</v>
      </c>
      <c r="F294" s="425" t="s">
        <v>1268</v>
      </c>
      <c r="G294" s="425" t="s">
        <v>1269</v>
      </c>
      <c r="H294" s="382" t="s">
        <v>1270</v>
      </c>
      <c r="I294" s="426">
        <v>5590704663</v>
      </c>
      <c r="M294" s="342" t="str">
        <f>"Ej fast"&amp;" "&amp;Tabell2[[#This Row],[Bolagsnamn]]</f>
        <v>Ej fast Neobo Bostad 22 AB</v>
      </c>
    </row>
    <row r="295" spans="1:13" ht="15" x14ac:dyDescent="0.4">
      <c r="A295" s="342" t="s">
        <v>1271</v>
      </c>
      <c r="B295" s="342" t="s">
        <v>1272</v>
      </c>
      <c r="C295" s="342" t="s">
        <v>1273</v>
      </c>
      <c r="D295" s="347">
        <v>84900</v>
      </c>
      <c r="F295" s="425" t="s">
        <v>1274</v>
      </c>
      <c r="G295" s="425" t="s">
        <v>1275</v>
      </c>
      <c r="H295" s="382" t="s">
        <v>1276</v>
      </c>
      <c r="I295" s="426">
        <v>5590704531</v>
      </c>
      <c r="M295" s="342" t="str">
        <f>"Ej fast"&amp;" "&amp;Tabell2[[#This Row],[Bolagsnamn]]</f>
        <v>Ej fast Neobo Bostad 23 AB</v>
      </c>
    </row>
    <row r="296" spans="1:13" ht="15" x14ac:dyDescent="0.4">
      <c r="A296" s="342" t="s">
        <v>1277</v>
      </c>
      <c r="B296" s="342" t="s">
        <v>1278</v>
      </c>
      <c r="C296" s="342" t="s">
        <v>1279</v>
      </c>
      <c r="D296" s="347">
        <v>85001</v>
      </c>
      <c r="E296" s="342" t="s">
        <v>1280</v>
      </c>
      <c r="F296" s="425" t="s">
        <v>1281</v>
      </c>
      <c r="G296" s="425" t="s">
        <v>1282</v>
      </c>
      <c r="H296" s="382" t="s">
        <v>1283</v>
      </c>
      <c r="I296" s="426">
        <v>5590841366</v>
      </c>
      <c r="J296" s="342" t="s">
        <v>1284</v>
      </c>
      <c r="K296" s="342" t="s">
        <v>1285</v>
      </c>
      <c r="L296" s="342" t="s">
        <v>1286</v>
      </c>
      <c r="M296" s="342" t="str">
        <f>Tabell2[[#This Row],[Fastigheter]]</f>
        <v>Stettin 14</v>
      </c>
    </row>
    <row r="297" spans="1:13" ht="15" x14ac:dyDescent="0.4">
      <c r="A297" s="342" t="s">
        <v>1287</v>
      </c>
      <c r="B297" s="342" t="s">
        <v>1288</v>
      </c>
      <c r="C297" s="342" t="s">
        <v>1289</v>
      </c>
      <c r="D297" s="347">
        <v>85104</v>
      </c>
      <c r="E297" s="342" t="s">
        <v>1290</v>
      </c>
      <c r="F297" s="425" t="s">
        <v>1291</v>
      </c>
      <c r="G297" s="425" t="s">
        <v>1292</v>
      </c>
      <c r="H297" s="382" t="s">
        <v>1293</v>
      </c>
      <c r="I297" s="426">
        <v>5566953633</v>
      </c>
      <c r="J297" s="342" t="s">
        <v>1294</v>
      </c>
      <c r="K297" s="342" t="s">
        <v>1089</v>
      </c>
      <c r="L297" s="342" t="s">
        <v>1295</v>
      </c>
      <c r="M297" s="342" t="str">
        <f>Tabell2[[#This Row],[Fastigheter]]</f>
        <v>Sigyn 1</v>
      </c>
    </row>
    <row r="298" spans="1:13" ht="15" x14ac:dyDescent="0.4">
      <c r="A298" s="342" t="s">
        <v>1287</v>
      </c>
      <c r="B298" s="342" t="s">
        <v>1288</v>
      </c>
      <c r="C298" s="342" t="s">
        <v>1289</v>
      </c>
      <c r="D298" s="347">
        <v>85106</v>
      </c>
      <c r="E298" s="342" t="s">
        <v>1296</v>
      </c>
      <c r="F298" s="425" t="s">
        <v>1291</v>
      </c>
      <c r="G298" s="425" t="s">
        <v>1292</v>
      </c>
      <c r="H298" s="382" t="s">
        <v>1293</v>
      </c>
      <c r="I298" s="426">
        <v>5566953633</v>
      </c>
      <c r="J298" s="342" t="s">
        <v>1297</v>
      </c>
      <c r="K298" s="342" t="s">
        <v>1089</v>
      </c>
      <c r="L298" s="342" t="s">
        <v>1298</v>
      </c>
      <c r="M298" s="342" t="str">
        <f>Tabell2[[#This Row],[Fastigheter]]</f>
        <v>Hermod 2</v>
      </c>
    </row>
    <row r="299" spans="1:13" ht="15" x14ac:dyDescent="0.4">
      <c r="A299" s="342" t="s">
        <v>1287</v>
      </c>
      <c r="B299" s="342" t="s">
        <v>1288</v>
      </c>
      <c r="C299" s="342" t="s">
        <v>1289</v>
      </c>
      <c r="D299" s="347">
        <v>85107</v>
      </c>
      <c r="E299" s="342" t="s">
        <v>1299</v>
      </c>
      <c r="F299" s="425" t="s">
        <v>1291</v>
      </c>
      <c r="G299" s="425" t="s">
        <v>1292</v>
      </c>
      <c r="H299" s="382" t="s">
        <v>1293</v>
      </c>
      <c r="I299" s="426">
        <v>5566953633</v>
      </c>
      <c r="J299" s="342" t="s">
        <v>1300</v>
      </c>
      <c r="K299" s="342" t="s">
        <v>1089</v>
      </c>
      <c r="L299" s="342" t="s">
        <v>1298</v>
      </c>
      <c r="M299" s="342" t="str">
        <f>Tabell2[[#This Row],[Fastigheter]]</f>
        <v>Hermod 3</v>
      </c>
    </row>
    <row r="300" spans="1:13" ht="15" x14ac:dyDescent="0.4">
      <c r="A300" s="342" t="s">
        <v>1287</v>
      </c>
      <c r="B300" s="342" t="s">
        <v>1288</v>
      </c>
      <c r="C300" s="342" t="s">
        <v>1289</v>
      </c>
      <c r="D300" s="347">
        <v>85108</v>
      </c>
      <c r="E300" s="342" t="s">
        <v>1301</v>
      </c>
      <c r="F300" s="425" t="s">
        <v>1291</v>
      </c>
      <c r="G300" s="425" t="s">
        <v>1292</v>
      </c>
      <c r="H300" s="382" t="s">
        <v>1293</v>
      </c>
      <c r="I300" s="426">
        <v>5566953633</v>
      </c>
      <c r="J300" s="342" t="s">
        <v>1302</v>
      </c>
      <c r="K300" s="342" t="s">
        <v>1089</v>
      </c>
      <c r="L300" s="342" t="s">
        <v>1298</v>
      </c>
      <c r="M300" s="342" t="str">
        <f>Tabell2[[#This Row],[Fastigheter]]</f>
        <v>Hermod 4</v>
      </c>
    </row>
    <row r="301" spans="1:13" ht="15" x14ac:dyDescent="0.4">
      <c r="A301" s="342" t="s">
        <v>1287</v>
      </c>
      <c r="B301" s="342" t="s">
        <v>1288</v>
      </c>
      <c r="C301" s="342" t="s">
        <v>1289</v>
      </c>
      <c r="D301" s="347">
        <v>85110</v>
      </c>
      <c r="E301" s="342" t="s">
        <v>1303</v>
      </c>
      <c r="F301" s="425" t="s">
        <v>1291</v>
      </c>
      <c r="G301" s="425" t="s">
        <v>1292</v>
      </c>
      <c r="H301" s="382" t="s">
        <v>1293</v>
      </c>
      <c r="I301" s="426">
        <v>5566953633</v>
      </c>
      <c r="J301" s="342" t="s">
        <v>1304</v>
      </c>
      <c r="K301" s="342" t="s">
        <v>1089</v>
      </c>
      <c r="L301" s="342" t="s">
        <v>1298</v>
      </c>
      <c r="M301" s="342" t="str">
        <f>Tabell2[[#This Row],[Fastigheter]]</f>
        <v>Hermod 1</v>
      </c>
    </row>
    <row r="302" spans="1:13" ht="15" x14ac:dyDescent="0.4">
      <c r="A302" s="342" t="s">
        <v>1287</v>
      </c>
      <c r="B302" s="342" t="s">
        <v>1288</v>
      </c>
      <c r="C302" s="342" t="s">
        <v>1289</v>
      </c>
      <c r="D302" s="347">
        <v>85111</v>
      </c>
      <c r="E302" s="342" t="s">
        <v>1305</v>
      </c>
      <c r="F302" s="425" t="s">
        <v>1291</v>
      </c>
      <c r="G302" s="425" t="s">
        <v>1292</v>
      </c>
      <c r="H302" s="382" t="s">
        <v>1293</v>
      </c>
      <c r="I302" s="426">
        <v>5566953633</v>
      </c>
      <c r="J302" s="342" t="s">
        <v>1306</v>
      </c>
      <c r="K302" s="342" t="s">
        <v>1089</v>
      </c>
      <c r="L302" s="342" t="s">
        <v>1295</v>
      </c>
      <c r="M302" s="342" t="str">
        <f>Tabell2[[#This Row],[Fastigheter]]</f>
        <v>Balder 12 &amp; 24</v>
      </c>
    </row>
    <row r="303" spans="1:13" ht="15" x14ac:dyDescent="0.4">
      <c r="A303" s="342" t="s">
        <v>1287</v>
      </c>
      <c r="B303" s="342" t="s">
        <v>1288</v>
      </c>
      <c r="C303" s="342" t="s">
        <v>1289</v>
      </c>
      <c r="D303" s="347">
        <v>85112</v>
      </c>
      <c r="E303" s="342" t="s">
        <v>1307</v>
      </c>
      <c r="F303" s="425" t="s">
        <v>1291</v>
      </c>
      <c r="G303" s="425" t="s">
        <v>1292</v>
      </c>
      <c r="H303" s="382" t="s">
        <v>1293</v>
      </c>
      <c r="I303" s="426">
        <v>5566953633</v>
      </c>
      <c r="J303" s="342" t="s">
        <v>1308</v>
      </c>
      <c r="K303" s="342" t="s">
        <v>1089</v>
      </c>
      <c r="L303" s="342" t="s">
        <v>1309</v>
      </c>
      <c r="M303" s="342" t="str">
        <f>Tabell2[[#This Row],[Fastigheter]]</f>
        <v>Balder 27</v>
      </c>
    </row>
    <row r="304" spans="1:13" ht="15" x14ac:dyDescent="0.4">
      <c r="A304" s="342" t="s">
        <v>1310</v>
      </c>
      <c r="B304" s="342" t="s">
        <v>1311</v>
      </c>
      <c r="C304" s="342" t="s">
        <v>1312</v>
      </c>
      <c r="D304" s="347">
        <v>85201</v>
      </c>
      <c r="E304" s="342" t="s">
        <v>1313</v>
      </c>
      <c r="F304" s="425" t="s">
        <v>1314</v>
      </c>
      <c r="G304" s="425" t="s">
        <v>1315</v>
      </c>
      <c r="H304" s="382" t="s">
        <v>1316</v>
      </c>
      <c r="I304" s="426">
        <v>5568108293</v>
      </c>
      <c r="J304" s="342" t="s">
        <v>1317</v>
      </c>
      <c r="K304" s="342" t="s">
        <v>1318</v>
      </c>
      <c r="L304" s="342" t="s">
        <v>1319</v>
      </c>
      <c r="M304" s="342" t="str">
        <f>Tabell2[[#This Row],[Fastigheter]]</f>
        <v>Stensiken 1</v>
      </c>
    </row>
    <row r="305" spans="1:13" ht="15" x14ac:dyDescent="0.4">
      <c r="A305" s="342" t="s">
        <v>1320</v>
      </c>
      <c r="B305" s="342" t="s">
        <v>1321</v>
      </c>
      <c r="C305" s="342" t="s">
        <v>1322</v>
      </c>
      <c r="D305" s="347">
        <v>85300</v>
      </c>
      <c r="F305" s="425" t="s">
        <v>1323</v>
      </c>
      <c r="G305" s="425" t="s">
        <v>1324</v>
      </c>
      <c r="H305" s="382" t="s">
        <v>1325</v>
      </c>
      <c r="I305" s="426">
        <v>5590626254</v>
      </c>
      <c r="M305" s="342" t="str">
        <f>"Ej fast"&amp;" "&amp;Tabell2[[#This Row],[Bolagsnamn]]</f>
        <v>Ej fast Neobo Bostad 3 AB</v>
      </c>
    </row>
    <row r="306" spans="1:13" ht="15" x14ac:dyDescent="0.4">
      <c r="A306" s="342" t="s">
        <v>1326</v>
      </c>
      <c r="B306" s="342" t="s">
        <v>1327</v>
      </c>
      <c r="C306" s="342" t="s">
        <v>1328</v>
      </c>
      <c r="D306" s="347">
        <v>85401</v>
      </c>
      <c r="E306" s="342" t="s">
        <v>1329</v>
      </c>
      <c r="F306" s="425" t="s">
        <v>1330</v>
      </c>
      <c r="G306" s="425" t="s">
        <v>1331</v>
      </c>
      <c r="H306" s="382" t="s">
        <v>1332</v>
      </c>
      <c r="I306" s="426">
        <v>5590432216</v>
      </c>
      <c r="J306" s="342" t="s">
        <v>1333</v>
      </c>
      <c r="K306" s="342" t="s">
        <v>1102</v>
      </c>
      <c r="L306" s="342" t="s">
        <v>1103</v>
      </c>
      <c r="M306" s="342" t="str">
        <f>Tabell2[[#This Row],[Fastigheter]]</f>
        <v>Länsmansängen 1</v>
      </c>
    </row>
    <row r="307" spans="1:13" ht="15" x14ac:dyDescent="0.4">
      <c r="A307" s="342" t="s">
        <v>1334</v>
      </c>
      <c r="B307" s="342" t="s">
        <v>1335</v>
      </c>
      <c r="C307" s="342" t="s">
        <v>1336</v>
      </c>
      <c r="D307" s="347">
        <v>85501</v>
      </c>
      <c r="E307" s="342" t="s">
        <v>1337</v>
      </c>
      <c r="F307" s="425" t="s">
        <v>1338</v>
      </c>
      <c r="G307" s="425" t="s">
        <v>1339</v>
      </c>
      <c r="H307" s="382" t="s">
        <v>1340</v>
      </c>
      <c r="I307" s="426">
        <v>5565208856</v>
      </c>
      <c r="J307" s="342" t="s">
        <v>1341</v>
      </c>
      <c r="K307" s="342" t="s">
        <v>585</v>
      </c>
      <c r="L307" s="342" t="s">
        <v>1342</v>
      </c>
      <c r="M307" s="342" t="str">
        <f>Tabell2[[#This Row],[Fastigheter]]</f>
        <v>Sankt Botvid 15</v>
      </c>
    </row>
    <row r="308" spans="1:13" ht="15" x14ac:dyDescent="0.4">
      <c r="A308" s="342" t="s">
        <v>1343</v>
      </c>
      <c r="B308" s="342" t="s">
        <v>1344</v>
      </c>
      <c r="C308" s="342" t="s">
        <v>1345</v>
      </c>
      <c r="D308" s="347">
        <v>85600</v>
      </c>
      <c r="F308" s="425" t="s">
        <v>1346</v>
      </c>
      <c r="G308" s="425" t="s">
        <v>1347</v>
      </c>
      <c r="H308" s="382" t="s">
        <v>1348</v>
      </c>
      <c r="I308" s="426">
        <v>5592244023</v>
      </c>
      <c r="M308" s="342" t="str">
        <f>"Ej fast"&amp;" "&amp;Tabell2[[#This Row],[Bolagsnamn]]</f>
        <v>Ej fast Neobo Samhäll 93 AB</v>
      </c>
    </row>
    <row r="309" spans="1:13" ht="15" x14ac:dyDescent="0.4">
      <c r="A309" s="342" t="s">
        <v>1349</v>
      </c>
      <c r="B309" s="342" t="s">
        <v>1350</v>
      </c>
      <c r="C309" s="342" t="s">
        <v>1351</v>
      </c>
      <c r="D309" s="347">
        <v>85701</v>
      </c>
      <c r="E309" s="342" t="s">
        <v>1352</v>
      </c>
      <c r="F309" s="425" t="s">
        <v>1353</v>
      </c>
      <c r="G309" s="425" t="s">
        <v>1354</v>
      </c>
      <c r="H309" s="382" t="s">
        <v>1355</v>
      </c>
      <c r="I309" s="426">
        <v>5567305775</v>
      </c>
      <c r="J309" s="342" t="s">
        <v>1356</v>
      </c>
      <c r="K309" s="342" t="s">
        <v>127</v>
      </c>
      <c r="L309" s="342" t="s">
        <v>1357</v>
      </c>
      <c r="M309" s="342" t="str">
        <f>Tabell2[[#This Row],[Fastigheter]]</f>
        <v>Vivsta 4:69</v>
      </c>
    </row>
    <row r="310" spans="1:13" ht="15" x14ac:dyDescent="0.4">
      <c r="A310" s="342" t="s">
        <v>1358</v>
      </c>
      <c r="B310" s="342" t="s">
        <v>1359</v>
      </c>
      <c r="C310" s="342" t="s">
        <v>1360</v>
      </c>
      <c r="D310" s="347">
        <v>85801</v>
      </c>
      <c r="E310" s="342" t="s">
        <v>1361</v>
      </c>
      <c r="F310" s="425" t="s">
        <v>1362</v>
      </c>
      <c r="G310" s="425" t="s">
        <v>1363</v>
      </c>
      <c r="H310" s="382" t="s">
        <v>1364</v>
      </c>
      <c r="I310" s="426">
        <v>5567303101</v>
      </c>
      <c r="J310" s="342" t="s">
        <v>1365</v>
      </c>
      <c r="K310" s="342" t="s">
        <v>127</v>
      </c>
      <c r="L310" s="342" t="s">
        <v>1366</v>
      </c>
      <c r="M310" s="342" t="str">
        <f>Tabell2[[#This Row],[Fastigheter]]</f>
        <v>Tallnäs 1:123</v>
      </c>
    </row>
    <row r="311" spans="1:13" ht="15" x14ac:dyDescent="0.4">
      <c r="A311" s="342" t="s">
        <v>1367</v>
      </c>
      <c r="B311" s="342" t="s">
        <v>1368</v>
      </c>
      <c r="C311" s="342" t="s">
        <v>1369</v>
      </c>
      <c r="D311" s="347">
        <v>85901</v>
      </c>
      <c r="E311" s="342" t="s">
        <v>1370</v>
      </c>
      <c r="F311" s="425" t="s">
        <v>1371</v>
      </c>
      <c r="G311" s="425" t="s">
        <v>1372</v>
      </c>
      <c r="H311" s="382" t="s">
        <v>1373</v>
      </c>
      <c r="I311" s="426">
        <v>5591593156</v>
      </c>
      <c r="J311" s="342" t="s">
        <v>1374</v>
      </c>
      <c r="K311" s="342" t="s">
        <v>1375</v>
      </c>
      <c r="L311" s="342" t="s">
        <v>1376</v>
      </c>
      <c r="M311" s="342" t="str">
        <f>Tabell2[[#This Row],[Fastigheter]]</f>
        <v>Dubbelkrut 1</v>
      </c>
    </row>
    <row r="312" spans="1:13" ht="15" x14ac:dyDescent="0.4">
      <c r="A312" s="342" t="s">
        <v>1377</v>
      </c>
      <c r="B312" s="342" t="s">
        <v>1378</v>
      </c>
      <c r="C312" s="342" t="s">
        <v>1379</v>
      </c>
      <c r="D312" s="347">
        <v>86001</v>
      </c>
      <c r="E312" s="342" t="s">
        <v>1380</v>
      </c>
      <c r="F312" s="425" t="s">
        <v>1381</v>
      </c>
      <c r="G312" s="425" t="s">
        <v>1382</v>
      </c>
      <c r="H312" s="382" t="s">
        <v>1383</v>
      </c>
      <c r="I312" s="426">
        <v>5564461787</v>
      </c>
      <c r="J312" s="342" t="s">
        <v>1384</v>
      </c>
      <c r="K312" s="342" t="s">
        <v>1254</v>
      </c>
      <c r="L312" s="342" t="s">
        <v>1385</v>
      </c>
      <c r="M312" s="342" t="str">
        <f>Tabell2[[#This Row],[Fastigheter]]</f>
        <v>Malen 16</v>
      </c>
    </row>
    <row r="313" spans="1:13" ht="15" x14ac:dyDescent="0.4">
      <c r="A313" s="342" t="s">
        <v>1377</v>
      </c>
      <c r="B313" s="342" t="s">
        <v>1378</v>
      </c>
      <c r="C313" s="342" t="s">
        <v>1379</v>
      </c>
      <c r="D313" s="347">
        <v>86002</v>
      </c>
      <c r="E313" s="342" t="s">
        <v>1386</v>
      </c>
      <c r="F313" s="425" t="s">
        <v>1381</v>
      </c>
      <c r="G313" s="425" t="s">
        <v>1382</v>
      </c>
      <c r="H313" s="382" t="s">
        <v>1383</v>
      </c>
      <c r="I313" s="426">
        <v>5564461787</v>
      </c>
      <c r="J313" s="342" t="s">
        <v>1387</v>
      </c>
      <c r="K313" s="342" t="s">
        <v>1254</v>
      </c>
      <c r="L313" s="342" t="s">
        <v>1385</v>
      </c>
      <c r="M313" s="342" t="str">
        <f>Tabell2[[#This Row],[Fastigheter]]</f>
        <v>Nunnan 4</v>
      </c>
    </row>
    <row r="314" spans="1:13" ht="15" x14ac:dyDescent="0.4">
      <c r="A314" s="342" t="s">
        <v>1388</v>
      </c>
      <c r="B314" s="342" t="s">
        <v>1389</v>
      </c>
      <c r="C314" s="342" t="s">
        <v>1390</v>
      </c>
      <c r="D314" s="347">
        <v>86101</v>
      </c>
      <c r="E314" s="342" t="s">
        <v>1391</v>
      </c>
      <c r="F314" s="425" t="s">
        <v>1392</v>
      </c>
      <c r="G314" s="425" t="s">
        <v>1393</v>
      </c>
      <c r="H314" s="382" t="s">
        <v>1394</v>
      </c>
      <c r="I314" s="426">
        <v>5592082241</v>
      </c>
      <c r="J314" s="342" t="s">
        <v>1395</v>
      </c>
      <c r="K314" s="342" t="s">
        <v>1254</v>
      </c>
      <c r="L314" s="342" t="s">
        <v>1396</v>
      </c>
      <c r="M314" s="342" t="str">
        <f>Tabell2[[#This Row],[Fastigheter]]</f>
        <v>Prästkragen 5</v>
      </c>
    </row>
    <row r="315" spans="1:13" ht="15" x14ac:dyDescent="0.4">
      <c r="A315" s="342" t="s">
        <v>1397</v>
      </c>
      <c r="B315" s="342" t="s">
        <v>1398</v>
      </c>
      <c r="C315" s="342" t="s">
        <v>1399</v>
      </c>
      <c r="D315" s="347">
        <v>86201</v>
      </c>
      <c r="E315" s="342" t="s">
        <v>1400</v>
      </c>
      <c r="F315" s="425" t="s">
        <v>1401</v>
      </c>
      <c r="G315" s="425" t="s">
        <v>1402</v>
      </c>
      <c r="H315" s="382" t="s">
        <v>1403</v>
      </c>
      <c r="I315" s="426">
        <v>5568936677</v>
      </c>
      <c r="J315" s="342" t="s">
        <v>1404</v>
      </c>
      <c r="K315" s="342" t="s">
        <v>1254</v>
      </c>
      <c r="L315" s="342" t="s">
        <v>1405</v>
      </c>
      <c r="M315" s="342" t="str">
        <f>Tabell2[[#This Row],[Fastigheter]]</f>
        <v>Pinjen 6</v>
      </c>
    </row>
    <row r="316" spans="1:13" ht="15" x14ac:dyDescent="0.4">
      <c r="A316" s="342" t="s">
        <v>1406</v>
      </c>
      <c r="B316" s="342" t="s">
        <v>1407</v>
      </c>
      <c r="C316" s="342" t="s">
        <v>1408</v>
      </c>
      <c r="D316" s="347">
        <v>86301</v>
      </c>
      <c r="E316" s="342" t="s">
        <v>1409</v>
      </c>
      <c r="F316" s="425" t="s">
        <v>1410</v>
      </c>
      <c r="G316" s="425" t="s">
        <v>1411</v>
      </c>
      <c r="H316" s="382" t="s">
        <v>1412</v>
      </c>
      <c r="I316" s="426">
        <v>5562121912</v>
      </c>
      <c r="J316" s="342" t="s">
        <v>1413</v>
      </c>
      <c r="K316" s="342" t="s">
        <v>1118</v>
      </c>
      <c r="L316" s="342" t="s">
        <v>1414</v>
      </c>
      <c r="M316" s="342" t="str">
        <f>Tabell2[[#This Row],[Fastigheter]]</f>
        <v>Brågarp 6:695</v>
      </c>
    </row>
    <row r="317" spans="1:13" ht="15" x14ac:dyDescent="0.4">
      <c r="A317" s="342" t="s">
        <v>1415</v>
      </c>
      <c r="B317" s="342" t="s">
        <v>1416</v>
      </c>
      <c r="C317" s="342" t="s">
        <v>1417</v>
      </c>
      <c r="D317" s="347">
        <v>86401</v>
      </c>
      <c r="E317" s="342" t="s">
        <v>1418</v>
      </c>
      <c r="F317" s="425" t="s">
        <v>1419</v>
      </c>
      <c r="G317" s="425" t="s">
        <v>1420</v>
      </c>
      <c r="H317" s="382" t="s">
        <v>1421</v>
      </c>
      <c r="I317" s="426">
        <v>5591581052</v>
      </c>
      <c r="J317" s="342" t="s">
        <v>1422</v>
      </c>
      <c r="K317" s="342" t="s">
        <v>1200</v>
      </c>
      <c r="L317" s="342" t="s">
        <v>1423</v>
      </c>
      <c r="M317" s="342" t="str">
        <f>Tabell2[[#This Row],[Fastigheter]]</f>
        <v>Gånsta 2:2</v>
      </c>
    </row>
    <row r="318" spans="1:13" ht="15" x14ac:dyDescent="0.4">
      <c r="A318" s="342" t="s">
        <v>1415</v>
      </c>
      <c r="B318" s="342" t="s">
        <v>1416</v>
      </c>
      <c r="C318" s="342" t="s">
        <v>1417</v>
      </c>
      <c r="D318" s="347">
        <v>86402</v>
      </c>
      <c r="E318" s="342" t="s">
        <v>1424</v>
      </c>
      <c r="F318" s="425" t="s">
        <v>1419</v>
      </c>
      <c r="G318" s="425" t="s">
        <v>1420</v>
      </c>
      <c r="H318" s="382" t="s">
        <v>1421</v>
      </c>
      <c r="I318" s="426">
        <v>5591581052</v>
      </c>
      <c r="J318" s="342" t="s">
        <v>1425</v>
      </c>
      <c r="K318" s="342" t="s">
        <v>1200</v>
      </c>
      <c r="L318" s="342" t="s">
        <v>1426</v>
      </c>
      <c r="M318" s="342" t="str">
        <f>Tabell2[[#This Row],[Fastigheter]]</f>
        <v>Tillinge-Hummelsta 3:7</v>
      </c>
    </row>
    <row r="319" spans="1:13" ht="15" x14ac:dyDescent="0.4">
      <c r="A319" s="342" t="s">
        <v>1415</v>
      </c>
      <c r="B319" s="342" t="s">
        <v>1416</v>
      </c>
      <c r="C319" s="342" t="s">
        <v>1417</v>
      </c>
      <c r="D319" s="347">
        <v>86403</v>
      </c>
      <c r="E319" s="342" t="s">
        <v>1427</v>
      </c>
      <c r="F319" s="425" t="s">
        <v>1419</v>
      </c>
      <c r="G319" s="425" t="s">
        <v>1420</v>
      </c>
      <c r="H319" s="382" t="s">
        <v>1421</v>
      </c>
      <c r="I319" s="426">
        <v>5591581052</v>
      </c>
      <c r="J319" s="342" t="s">
        <v>1428</v>
      </c>
      <c r="K319" s="342" t="s">
        <v>1200</v>
      </c>
      <c r="L319" s="342" t="s">
        <v>1426</v>
      </c>
      <c r="M319" s="342" t="str">
        <f>Tabell2[[#This Row],[Fastigheter]]</f>
        <v>Tillinge-Myrby 3:15</v>
      </c>
    </row>
    <row r="320" spans="1:13" ht="15" x14ac:dyDescent="0.4">
      <c r="A320" s="342" t="s">
        <v>1429</v>
      </c>
      <c r="B320" s="342" t="s">
        <v>1430</v>
      </c>
      <c r="C320" s="342" t="s">
        <v>1431</v>
      </c>
      <c r="D320" s="347">
        <v>86502</v>
      </c>
      <c r="E320" s="342" t="s">
        <v>1432</v>
      </c>
      <c r="F320" s="425" t="s">
        <v>1433</v>
      </c>
      <c r="G320" s="425" t="s">
        <v>1434</v>
      </c>
      <c r="H320" s="382" t="s">
        <v>1435</v>
      </c>
      <c r="I320" s="426">
        <v>5593171357</v>
      </c>
      <c r="J320" s="342" t="s">
        <v>1436</v>
      </c>
      <c r="K320" s="342" t="s">
        <v>1254</v>
      </c>
      <c r="L320" s="342" t="s">
        <v>1437</v>
      </c>
      <c r="M320" s="342" t="str">
        <f>Tabell2[[#This Row],[Fastigheter]]</f>
        <v>Fjärilen 17</v>
      </c>
    </row>
    <row r="321" spans="1:13" ht="15" x14ac:dyDescent="0.4">
      <c r="A321" s="342" t="s">
        <v>1438</v>
      </c>
      <c r="B321" s="342" t="s">
        <v>1439</v>
      </c>
      <c r="C321" s="342" t="s">
        <v>1440</v>
      </c>
      <c r="D321" s="347">
        <v>86601</v>
      </c>
      <c r="E321" s="342" t="s">
        <v>1441</v>
      </c>
      <c r="F321" s="425" t="s">
        <v>1442</v>
      </c>
      <c r="G321" s="425" t="s">
        <v>1443</v>
      </c>
      <c r="H321" s="382" t="s">
        <v>1444</v>
      </c>
      <c r="I321" s="426">
        <v>5566798202</v>
      </c>
      <c r="J321" s="342" t="s">
        <v>1445</v>
      </c>
      <c r="K321" s="342" t="s">
        <v>1254</v>
      </c>
      <c r="L321" s="342" t="s">
        <v>1437</v>
      </c>
      <c r="M321" s="342" t="str">
        <f>Tabell2[[#This Row],[Fastigheter]]</f>
        <v>Fjärilen 9</v>
      </c>
    </row>
    <row r="322" spans="1:13" ht="15" x14ac:dyDescent="0.4">
      <c r="A322" s="342" t="s">
        <v>1438</v>
      </c>
      <c r="B322" s="342" t="s">
        <v>1439</v>
      </c>
      <c r="C322" s="342" t="s">
        <v>1440</v>
      </c>
      <c r="D322" s="347">
        <v>86602</v>
      </c>
      <c r="E322" s="342" t="s">
        <v>1446</v>
      </c>
      <c r="F322" s="425" t="s">
        <v>1442</v>
      </c>
      <c r="G322" s="425" t="s">
        <v>1443</v>
      </c>
      <c r="H322" s="382" t="s">
        <v>1444</v>
      </c>
      <c r="I322" s="426">
        <v>5566798202</v>
      </c>
      <c r="J322" s="342" t="s">
        <v>1447</v>
      </c>
      <c r="K322" s="342" t="s">
        <v>1254</v>
      </c>
      <c r="L322" s="342" t="s">
        <v>1385</v>
      </c>
      <c r="M322" s="342" t="str">
        <f>Tabell2[[#This Row],[Fastigheter]]</f>
        <v>Fjärilen 12</v>
      </c>
    </row>
    <row r="323" spans="1:13" ht="15" x14ac:dyDescent="0.4">
      <c r="A323" s="342" t="s">
        <v>1438</v>
      </c>
      <c r="B323" s="342" t="s">
        <v>1439</v>
      </c>
      <c r="C323" s="342" t="s">
        <v>1440</v>
      </c>
      <c r="D323" s="347">
        <v>86603</v>
      </c>
      <c r="E323" s="342" t="s">
        <v>1448</v>
      </c>
      <c r="F323" s="425" t="s">
        <v>1442</v>
      </c>
      <c r="G323" s="425" t="s">
        <v>1443</v>
      </c>
      <c r="H323" s="382" t="s">
        <v>1444</v>
      </c>
      <c r="I323" s="426">
        <v>5566798202</v>
      </c>
      <c r="J323" s="342" t="s">
        <v>1449</v>
      </c>
      <c r="K323" s="342" t="s">
        <v>1254</v>
      </c>
      <c r="L323" s="342" t="s">
        <v>1385</v>
      </c>
      <c r="M323" s="342" t="str">
        <f>Tabell2[[#This Row],[Fastigheter]]</f>
        <v>Fjärilen 13</v>
      </c>
    </row>
    <row r="324" spans="1:13" ht="15" x14ac:dyDescent="0.4">
      <c r="A324" s="342" t="s">
        <v>1438</v>
      </c>
      <c r="B324" s="342" t="s">
        <v>1439</v>
      </c>
      <c r="C324" s="342" t="s">
        <v>1440</v>
      </c>
      <c r="D324" s="347">
        <v>86604</v>
      </c>
      <c r="E324" s="342" t="s">
        <v>1450</v>
      </c>
      <c r="F324" s="425" t="s">
        <v>1442</v>
      </c>
      <c r="G324" s="425" t="s">
        <v>1443</v>
      </c>
      <c r="H324" s="382" t="s">
        <v>1444</v>
      </c>
      <c r="I324" s="426">
        <v>5566798202</v>
      </c>
      <c r="J324" s="342" t="s">
        <v>1451</v>
      </c>
      <c r="K324" s="342" t="s">
        <v>1254</v>
      </c>
      <c r="L324" s="342" t="s">
        <v>1385</v>
      </c>
      <c r="M324" s="342" t="str">
        <f>Tabell2[[#This Row],[Fastigheter]]</f>
        <v>Fjärilen 14</v>
      </c>
    </row>
    <row r="325" spans="1:13" ht="15" x14ac:dyDescent="0.4">
      <c r="A325" s="342" t="s">
        <v>1438</v>
      </c>
      <c r="B325" s="342" t="s">
        <v>1439</v>
      </c>
      <c r="C325" s="342" t="s">
        <v>1440</v>
      </c>
      <c r="D325" s="347">
        <v>86605</v>
      </c>
      <c r="E325" s="342" t="s">
        <v>1452</v>
      </c>
      <c r="F325" s="425" t="s">
        <v>1442</v>
      </c>
      <c r="G325" s="425" t="s">
        <v>1443</v>
      </c>
      <c r="H325" s="382" t="s">
        <v>1444</v>
      </c>
      <c r="I325" s="426">
        <v>5566798202</v>
      </c>
      <c r="J325" s="342" t="s">
        <v>1453</v>
      </c>
      <c r="K325" s="342" t="s">
        <v>1254</v>
      </c>
      <c r="L325" s="342" t="s">
        <v>1437</v>
      </c>
      <c r="M325" s="342" t="str">
        <f>Tabell2[[#This Row],[Fastigheter]]</f>
        <v>Fjärilen 16</v>
      </c>
    </row>
    <row r="326" spans="1:13" ht="15" x14ac:dyDescent="0.4">
      <c r="A326" s="342" t="s">
        <v>1438</v>
      </c>
      <c r="B326" s="342" t="s">
        <v>1439</v>
      </c>
      <c r="C326" s="342" t="s">
        <v>1440</v>
      </c>
      <c r="D326" s="347">
        <v>86606</v>
      </c>
      <c r="E326" s="342" t="s">
        <v>1454</v>
      </c>
      <c r="F326" s="425" t="s">
        <v>1442</v>
      </c>
      <c r="G326" s="425" t="s">
        <v>1443</v>
      </c>
      <c r="H326" s="382" t="s">
        <v>1444</v>
      </c>
      <c r="I326" s="426">
        <v>5566798202</v>
      </c>
      <c r="J326" s="342" t="s">
        <v>1455</v>
      </c>
      <c r="K326" s="342" t="s">
        <v>1254</v>
      </c>
      <c r="L326" s="342" t="s">
        <v>1437</v>
      </c>
      <c r="M326" s="342" t="str">
        <f>Tabell2[[#This Row],[Fastigheter]]</f>
        <v>Fjärilen 19</v>
      </c>
    </row>
    <row r="327" spans="1:13" ht="15" x14ac:dyDescent="0.4">
      <c r="A327" s="342" t="s">
        <v>1438</v>
      </c>
      <c r="B327" s="342" t="s">
        <v>1439</v>
      </c>
      <c r="C327" s="342" t="s">
        <v>1440</v>
      </c>
      <c r="D327" s="347">
        <v>86607</v>
      </c>
      <c r="E327" s="342" t="s">
        <v>1456</v>
      </c>
      <c r="F327" s="425" t="s">
        <v>1442</v>
      </c>
      <c r="G327" s="425" t="s">
        <v>1443</v>
      </c>
      <c r="H327" s="382" t="s">
        <v>1444</v>
      </c>
      <c r="I327" s="426">
        <v>5566798202</v>
      </c>
      <c r="J327" s="342" t="s">
        <v>1457</v>
      </c>
      <c r="K327" s="342" t="s">
        <v>1254</v>
      </c>
      <c r="L327" s="342" t="s">
        <v>1458</v>
      </c>
      <c r="M327" s="342" t="str">
        <f>Tabell2[[#This Row],[Fastigheter]]</f>
        <v>Myran 8</v>
      </c>
    </row>
    <row r="328" spans="1:13" ht="15" x14ac:dyDescent="0.4">
      <c r="A328" s="342" t="s">
        <v>1438</v>
      </c>
      <c r="B328" s="342" t="s">
        <v>1439</v>
      </c>
      <c r="C328" s="342" t="s">
        <v>1440</v>
      </c>
      <c r="D328" s="347">
        <v>86608</v>
      </c>
      <c r="E328" s="342" t="s">
        <v>1459</v>
      </c>
      <c r="F328" s="425" t="s">
        <v>1442</v>
      </c>
      <c r="G328" s="425" t="s">
        <v>1443</v>
      </c>
      <c r="H328" s="382" t="s">
        <v>1444</v>
      </c>
      <c r="I328" s="426">
        <v>5566798202</v>
      </c>
      <c r="J328" s="342" t="s">
        <v>1460</v>
      </c>
      <c r="K328" s="342" t="s">
        <v>1254</v>
      </c>
      <c r="L328" s="342" t="s">
        <v>1385</v>
      </c>
      <c r="M328" s="342" t="str">
        <f>Tabell2[[#This Row],[Fastigheter]]</f>
        <v>Spindeln 5 &amp; 6</v>
      </c>
    </row>
    <row r="329" spans="1:13" ht="15" x14ac:dyDescent="0.4">
      <c r="A329" s="342" t="s">
        <v>1461</v>
      </c>
      <c r="B329" s="342" t="s">
        <v>1462</v>
      </c>
      <c r="C329" s="342" t="s">
        <v>1463</v>
      </c>
      <c r="D329" s="347">
        <v>86701</v>
      </c>
      <c r="E329" s="342" t="s">
        <v>1464</v>
      </c>
      <c r="F329" s="425" t="s">
        <v>1465</v>
      </c>
      <c r="G329" s="425" t="s">
        <v>1466</v>
      </c>
      <c r="H329" s="382" t="s">
        <v>1467</v>
      </c>
      <c r="I329" s="426">
        <v>5568471451</v>
      </c>
      <c r="J329" s="342" t="s">
        <v>1468</v>
      </c>
      <c r="K329" s="342" t="s">
        <v>1254</v>
      </c>
      <c r="L329" s="342" t="s">
        <v>1469</v>
      </c>
      <c r="M329" s="342" t="str">
        <f>Tabell2[[#This Row],[Fastigheter]]</f>
        <v>Anna 1</v>
      </c>
    </row>
    <row r="330" spans="1:13" ht="15" x14ac:dyDescent="0.4">
      <c r="A330" s="342" t="s">
        <v>1461</v>
      </c>
      <c r="B330" s="342" t="s">
        <v>1462</v>
      </c>
      <c r="C330" s="342" t="s">
        <v>1463</v>
      </c>
      <c r="D330" s="347">
        <v>86702</v>
      </c>
      <c r="E330" s="342" t="s">
        <v>1470</v>
      </c>
      <c r="F330" s="425" t="s">
        <v>1465</v>
      </c>
      <c r="G330" s="425" t="s">
        <v>1466</v>
      </c>
      <c r="H330" s="382" t="s">
        <v>1467</v>
      </c>
      <c r="I330" s="426">
        <v>5568471451</v>
      </c>
      <c r="J330" s="342" t="s">
        <v>1471</v>
      </c>
      <c r="K330" s="342" t="s">
        <v>1254</v>
      </c>
      <c r="L330" s="342" t="s">
        <v>1469</v>
      </c>
      <c r="M330" s="342" t="str">
        <f>Tabell2[[#This Row],[Fastigheter]]</f>
        <v>Hummern 11</v>
      </c>
    </row>
    <row r="331" spans="1:13" ht="15" x14ac:dyDescent="0.4">
      <c r="A331" s="342" t="s">
        <v>1472</v>
      </c>
      <c r="B331" s="342" t="s">
        <v>1473</v>
      </c>
      <c r="C331" s="342" t="s">
        <v>1474</v>
      </c>
      <c r="D331" s="347">
        <v>86801</v>
      </c>
      <c r="E331" s="342" t="s">
        <v>1475</v>
      </c>
      <c r="F331" s="425" t="s">
        <v>1476</v>
      </c>
      <c r="G331" s="425" t="s">
        <v>1477</v>
      </c>
      <c r="H331" s="382" t="s">
        <v>1478</v>
      </c>
      <c r="I331" s="426">
        <v>5566928569</v>
      </c>
      <c r="J331" s="342" t="s">
        <v>1479</v>
      </c>
      <c r="K331" s="342" t="s">
        <v>1254</v>
      </c>
      <c r="L331" s="342" t="s">
        <v>1480</v>
      </c>
      <c r="M331" s="342" t="str">
        <f>Tabell2[[#This Row],[Fastigheter]]</f>
        <v>Vipan 15</v>
      </c>
    </row>
    <row r="332" spans="1:13" ht="15" x14ac:dyDescent="0.4">
      <c r="A332" s="342" t="s">
        <v>1481</v>
      </c>
      <c r="B332" s="342" t="s">
        <v>1482</v>
      </c>
      <c r="C332" s="342" t="s">
        <v>1483</v>
      </c>
      <c r="D332" s="347">
        <v>86901</v>
      </c>
      <c r="E332" s="342" t="s">
        <v>1484</v>
      </c>
      <c r="F332" s="425" t="s">
        <v>1485</v>
      </c>
      <c r="G332" s="425" t="s">
        <v>1486</v>
      </c>
      <c r="H332" s="382" t="s">
        <v>1487</v>
      </c>
      <c r="I332" s="426">
        <v>5566049564</v>
      </c>
      <c r="J332" s="342" t="s">
        <v>1488</v>
      </c>
      <c r="K332" s="342" t="s">
        <v>1254</v>
      </c>
      <c r="L332" s="342" t="s">
        <v>1489</v>
      </c>
      <c r="M332" s="342" t="str">
        <f>Tabell2[[#This Row],[Fastigheter]]</f>
        <v>Pinjen 4</v>
      </c>
    </row>
    <row r="333" spans="1:13" ht="15" x14ac:dyDescent="0.4">
      <c r="A333" s="342" t="s">
        <v>1490</v>
      </c>
      <c r="B333" s="342" t="s">
        <v>1491</v>
      </c>
      <c r="C333" s="342" t="s">
        <v>1492</v>
      </c>
      <c r="D333" s="347">
        <v>87001</v>
      </c>
      <c r="E333" s="342" t="s">
        <v>1493</v>
      </c>
      <c r="F333" s="425" t="s">
        <v>1494</v>
      </c>
      <c r="G333" s="425" t="s">
        <v>1495</v>
      </c>
      <c r="H333" s="382" t="s">
        <v>1496</v>
      </c>
      <c r="I333" s="426">
        <v>5566050893</v>
      </c>
      <c r="J333" s="342" t="s">
        <v>1497</v>
      </c>
      <c r="K333" s="342" t="s">
        <v>1254</v>
      </c>
      <c r="L333" s="342" t="s">
        <v>1437</v>
      </c>
      <c r="M333" s="342" t="str">
        <f>Tabell2[[#This Row],[Fastigheter]]</f>
        <v>Ollonborren 10</v>
      </c>
    </row>
    <row r="334" spans="1:13" ht="15" x14ac:dyDescent="0.4">
      <c r="A334" s="342" t="s">
        <v>1490</v>
      </c>
      <c r="B334" s="342" t="s">
        <v>1491</v>
      </c>
      <c r="C334" s="342" t="s">
        <v>1492</v>
      </c>
      <c r="D334" s="347">
        <v>87002</v>
      </c>
      <c r="E334" s="342" t="s">
        <v>1498</v>
      </c>
      <c r="F334" s="425" t="s">
        <v>1494</v>
      </c>
      <c r="G334" s="425" t="s">
        <v>1495</v>
      </c>
      <c r="H334" s="382" t="s">
        <v>1496</v>
      </c>
      <c r="I334" s="426">
        <v>5566050893</v>
      </c>
      <c r="J334" s="342" t="s">
        <v>1499</v>
      </c>
      <c r="K334" s="342" t="s">
        <v>1254</v>
      </c>
      <c r="L334" s="342" t="s">
        <v>1385</v>
      </c>
      <c r="M334" s="342" t="str">
        <f>Tabell2[[#This Row],[Fastigheter]]</f>
        <v>Nyckelpigan 24</v>
      </c>
    </row>
    <row r="335" spans="1:13" ht="15" x14ac:dyDescent="0.4">
      <c r="A335" s="342" t="s">
        <v>1500</v>
      </c>
      <c r="B335" s="342" t="s">
        <v>1501</v>
      </c>
      <c r="C335" s="342" t="s">
        <v>1502</v>
      </c>
      <c r="D335" s="347">
        <v>87101</v>
      </c>
      <c r="E335" s="342" t="s">
        <v>1503</v>
      </c>
      <c r="F335" s="425" t="s">
        <v>1504</v>
      </c>
      <c r="G335" s="425" t="s">
        <v>1505</v>
      </c>
      <c r="H335" s="382" t="s">
        <v>1506</v>
      </c>
      <c r="I335" s="426">
        <v>5566776331</v>
      </c>
      <c r="J335" s="342" t="s">
        <v>1507</v>
      </c>
      <c r="K335" s="342" t="s">
        <v>1254</v>
      </c>
      <c r="L335" s="342" t="s">
        <v>1508</v>
      </c>
      <c r="M335" s="342" t="str">
        <f>Tabell2[[#This Row],[Fastigheter]]</f>
        <v>Teglet 20</v>
      </c>
    </row>
    <row r="336" spans="1:13" ht="15" x14ac:dyDescent="0.4">
      <c r="A336" s="342" t="s">
        <v>1509</v>
      </c>
      <c r="B336" s="342" t="s">
        <v>1510</v>
      </c>
      <c r="C336" s="342" t="s">
        <v>1511</v>
      </c>
      <c r="D336" s="347">
        <v>87200</v>
      </c>
      <c r="F336" s="425" t="s">
        <v>1512</v>
      </c>
      <c r="G336" s="425" t="s">
        <v>1513</v>
      </c>
      <c r="H336" s="382" t="s">
        <v>1514</v>
      </c>
      <c r="I336" s="426">
        <v>5593471963</v>
      </c>
      <c r="M336" s="342" t="str">
        <f>"Ej fast"&amp;" "&amp;Tabell2[[#This Row],[Bolagsnamn]]</f>
        <v>Ej fast Neobo Bostad 103 AB</v>
      </c>
    </row>
    <row r="337" spans="1:13" ht="15" x14ac:dyDescent="0.4">
      <c r="A337" s="342" t="s">
        <v>1515</v>
      </c>
      <c r="B337" s="342" t="s">
        <v>1516</v>
      </c>
      <c r="C337" s="342" t="s">
        <v>1517</v>
      </c>
      <c r="D337" s="347">
        <v>87301</v>
      </c>
      <c r="E337" s="342" t="s">
        <v>1518</v>
      </c>
      <c r="F337" s="425" t="s">
        <v>1519</v>
      </c>
      <c r="G337" s="425" t="s">
        <v>1520</v>
      </c>
      <c r="H337" s="382" t="s">
        <v>1521</v>
      </c>
      <c r="I337" s="426">
        <v>5568820830</v>
      </c>
      <c r="J337" s="342" t="s">
        <v>1522</v>
      </c>
      <c r="K337" s="342" t="s">
        <v>1523</v>
      </c>
      <c r="L337" s="342" t="s">
        <v>1524</v>
      </c>
      <c r="M337" s="342" t="str">
        <f>Tabell2[[#This Row],[Fastigheter]]</f>
        <v>Örnholmen 3 &amp; 4</v>
      </c>
    </row>
    <row r="338" spans="1:13" x14ac:dyDescent="0.35">
      <c r="C338" s="342"/>
      <c r="D338" s="347"/>
      <c r="F338" s="425"/>
      <c r="G338" s="425"/>
      <c r="H338" s="425"/>
      <c r="I338" s="426"/>
    </row>
    <row r="339" spans="1:13" x14ac:dyDescent="0.35">
      <c r="C339" s="342"/>
      <c r="D339" s="347"/>
      <c r="F339" s="425"/>
      <c r="G339" s="425"/>
      <c r="H339" s="425"/>
      <c r="I339" s="426"/>
    </row>
    <row r="340" spans="1:13" x14ac:dyDescent="0.35">
      <c r="C340" s="342"/>
      <c r="D340" s="347"/>
      <c r="F340" s="425"/>
      <c r="G340" s="425"/>
      <c r="H340" s="425"/>
      <c r="I340" s="426"/>
    </row>
    <row r="341" spans="1:13" x14ac:dyDescent="0.35">
      <c r="C341" s="342"/>
      <c r="D341" s="347"/>
      <c r="F341" s="425"/>
      <c r="G341" s="425"/>
      <c r="H341" s="425"/>
      <c r="I341" s="426"/>
    </row>
  </sheetData>
  <mergeCells count="1">
    <mergeCell ref="E1:F1"/>
  </mergeCells>
  <phoneticPr fontId="16" type="noConversion"/>
  <dataValidations count="5">
    <dataValidation type="list" allowBlank="1" showInputMessage="1" showErrorMessage="1" promptTitle="Bolag eller org.nr" sqref="B2" xr:uid="{8A648B0C-EE34-4D96-9B6C-7FE6F37F5DBF}">
      <formula1>_xlfn.ANCHORARRAY(O2)</formula1>
    </dataValidation>
    <dataValidation type="list" allowBlank="1" showInputMessage="1" showErrorMessage="1" sqref="B3" xr:uid="{12B67AE2-9D26-42A7-9A8B-3FDAD7ABD139}">
      <formula1>_xlfn.ANCHORARRAY(P2)</formula1>
    </dataValidation>
    <dataValidation type="list" allowBlank="1" showInputMessage="1" showErrorMessage="1" sqref="F4:F5" xr:uid="{6BADF512-99F1-4744-A3A3-D9BA4D131EE9}">
      <formula1>_xlfn.ANCHORARRAY(Q2)</formula1>
    </dataValidation>
    <dataValidation type="list" allowBlank="1" showInputMessage="1" showErrorMessage="1" sqref="F6" xr:uid="{640FC4D7-24F2-42FA-A67C-A45E6316ED59}">
      <formula1>_xlfn.ANCHORARRAY(R2)</formula1>
    </dataValidation>
    <dataValidation type="list" allowBlank="1" showInputMessage="1" showErrorMessage="1" sqref="F7" xr:uid="{3811B5AE-944A-43C6-8975-8C12FFF08F40}">
      <formula1>_xlfn.ANCHORARRAY(S2)</formula1>
    </dataValidation>
  </dataValidations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B50F7-9243-4159-B5DC-EDA00EACFF8B}">
  <dimension ref="A1:Z334"/>
  <sheetViews>
    <sheetView showGridLines="0" tabSelected="1" zoomScale="85" zoomScaleNormal="85" workbookViewId="0">
      <pane ySplit="14" topLeftCell="A15" activePane="bottomLeft" state="frozen"/>
      <selection pane="bottomLeft" activeCell="A15" sqref="A15"/>
    </sheetView>
  </sheetViews>
  <sheetFormatPr defaultColWidth="0" defaultRowHeight="15" zeroHeight="1" x14ac:dyDescent="0.4"/>
  <cols>
    <col min="1" max="1" width="16.3046875" customWidth="1"/>
    <col min="2" max="2" width="32.69140625" bestFit="1" customWidth="1"/>
    <col min="3" max="3" width="13.84375" customWidth="1"/>
    <col min="4" max="4" width="17" style="388" bestFit="1" customWidth="1"/>
    <col min="5" max="5" width="29.3046875" customWidth="1"/>
    <col min="6" max="6" width="42.69140625" bestFit="1" customWidth="1"/>
    <col min="7" max="7" width="18.3046875" customWidth="1"/>
    <col min="8" max="8" width="23.84375" bestFit="1" customWidth="1"/>
    <col min="9" max="9" width="29" style="388" bestFit="1" customWidth="1"/>
    <col min="10" max="10" width="52.84375" bestFit="1" customWidth="1"/>
    <col min="11" max="11" width="10.07421875" bestFit="1" customWidth="1"/>
    <col min="12" max="12" width="13.23046875" style="388" bestFit="1" customWidth="1"/>
    <col min="13" max="14" width="22.84375" hidden="1" customWidth="1"/>
    <col min="15" max="20" width="9.23046875" hidden="1" customWidth="1"/>
    <col min="21" max="21" width="27.84375" hidden="1" customWidth="1"/>
    <col min="22" max="22" width="16.3046875" hidden="1" customWidth="1"/>
    <col min="23" max="23" width="16.84375" hidden="1" customWidth="1"/>
    <col min="24" max="24" width="12.23046875" hidden="1" customWidth="1"/>
    <col min="25" max="25" width="3" hidden="1" customWidth="1"/>
    <col min="26" max="26" width="13.23046875" hidden="1" customWidth="1"/>
    <col min="27" max="16384" width="9.23046875" hidden="1"/>
  </cols>
  <sheetData>
    <row r="1" spans="1:12" ht="35.5" customHeight="1" x14ac:dyDescent="0.4">
      <c r="A1" s="429" t="s">
        <v>1525</v>
      </c>
      <c r="B1" s="429"/>
      <c r="D1" s="428" t="s">
        <v>1526</v>
      </c>
      <c r="E1" s="428"/>
      <c r="G1" s="428" t="s">
        <v>1527</v>
      </c>
      <c r="H1" s="428"/>
    </row>
    <row r="2" spans="1:12" x14ac:dyDescent="0.4">
      <c r="A2" s="386" t="s">
        <v>1528</v>
      </c>
      <c r="B2" s="397"/>
      <c r="D2" s="394" t="s">
        <v>1529</v>
      </c>
      <c r="E2" s="411" t="str">
        <f>IF(COUNT(D15:D16)&gt;1,"",B15)</f>
        <v/>
      </c>
      <c r="G2" s="391" t="s">
        <v>1529</v>
      </c>
      <c r="H2" s="411" t="str">
        <f>IF(COUNT(D15:D16)&gt;1,"",B15)</f>
        <v/>
      </c>
    </row>
    <row r="3" spans="1:12" x14ac:dyDescent="0.4">
      <c r="A3" s="386" t="s">
        <v>1530</v>
      </c>
      <c r="B3" s="397"/>
      <c r="C3" s="409"/>
      <c r="D3" s="395"/>
      <c r="E3" s="412" t="str">
        <f>IF(E2="","",_xlfn.TEXTBEFORE(F15,","))</f>
        <v/>
      </c>
      <c r="G3" s="392"/>
      <c r="H3" s="412" t="str">
        <f>IF(E2="","",_xlfn.TEXTBEFORE(F15,","))</f>
        <v/>
      </c>
    </row>
    <row r="4" spans="1:12" x14ac:dyDescent="0.4">
      <c r="A4" s="386" t="s">
        <v>1531</v>
      </c>
      <c r="B4" s="397"/>
      <c r="C4" s="417" t="str">
        <f>IF(Input!P1&lt;&gt;1,"Nej",IF(COUNT(D15:D16)&gt;1,"Ja","Nej"))</f>
        <v>Nej</v>
      </c>
      <c r="D4" s="395"/>
      <c r="E4" s="412" t="str">
        <f>IF(E3="","","831 90 Östersund")</f>
        <v/>
      </c>
      <c r="G4" s="392"/>
      <c r="H4" s="412" t="str">
        <f>IF(H3="","","831 90 Östersund")</f>
        <v/>
      </c>
    </row>
    <row r="5" spans="1:12" x14ac:dyDescent="0.4">
      <c r="A5" s="386" t="s">
        <v>33</v>
      </c>
      <c r="B5" s="397"/>
      <c r="C5" s="417" t="str">
        <f>IF(Input!P1&lt;&gt;1,"Nej",IF(AND(COUNT(D15:D16)&gt;1,B4=""),"Ja","Nej"))</f>
        <v>Nej</v>
      </c>
      <c r="D5" s="395" t="s">
        <v>1532</v>
      </c>
      <c r="E5" s="413" t="str">
        <f>IF(E2="","",D15)</f>
        <v/>
      </c>
      <c r="G5" s="392" t="s">
        <v>1532</v>
      </c>
      <c r="H5" s="413" t="str">
        <f>IF(E2="","",D15)</f>
        <v/>
      </c>
    </row>
    <row r="6" spans="1:12" x14ac:dyDescent="0.4">
      <c r="A6" s="386" t="s">
        <v>7</v>
      </c>
      <c r="B6" s="397"/>
      <c r="C6" s="409"/>
      <c r="D6" s="395" t="s">
        <v>16</v>
      </c>
      <c r="E6" s="412" t="str">
        <f>IF(E2="","",C15)</f>
        <v/>
      </c>
      <c r="G6" s="392" t="s">
        <v>1533</v>
      </c>
      <c r="H6" s="412" t="str">
        <f>IF(E2="","",H15)</f>
        <v/>
      </c>
    </row>
    <row r="7" spans="1:12" x14ac:dyDescent="0.4">
      <c r="A7" s="386" t="s">
        <v>8</v>
      </c>
      <c r="B7" s="397"/>
      <c r="D7" s="395" t="s">
        <v>1534</v>
      </c>
      <c r="E7" s="412" t="str">
        <f>IF(E2="","",G15)</f>
        <v/>
      </c>
      <c r="G7" s="390"/>
      <c r="H7" s="415"/>
    </row>
    <row r="8" spans="1:12" x14ac:dyDescent="0.4">
      <c r="D8" s="396" t="s">
        <v>28</v>
      </c>
      <c r="E8" s="414" t="str">
        <f>IF(E2="","",I15)</f>
        <v/>
      </c>
      <c r="G8" s="393" t="s">
        <v>16</v>
      </c>
      <c r="H8" s="416" t="str">
        <f>IF(E2="","",C15)</f>
        <v/>
      </c>
    </row>
    <row r="9" spans="1:12" x14ac:dyDescent="0.4">
      <c r="B9" s="408" t="s">
        <v>1535</v>
      </c>
      <c r="C9" s="403"/>
    </row>
    <row r="10" spans="1:12" x14ac:dyDescent="0.4">
      <c r="B10" s="404" t="s">
        <v>1536</v>
      </c>
      <c r="C10" s="405"/>
    </row>
    <row r="11" spans="1:12" x14ac:dyDescent="0.4">
      <c r="B11" s="404" t="s">
        <v>1537</v>
      </c>
      <c r="C11" s="405"/>
    </row>
    <row r="12" spans="1:12" x14ac:dyDescent="0.4">
      <c r="B12" s="406" t="s">
        <v>2124</v>
      </c>
      <c r="C12" s="407"/>
    </row>
    <row r="13" spans="1:12" x14ac:dyDescent="0.4"/>
    <row r="14" spans="1:12" x14ac:dyDescent="0.4">
      <c r="A14" s="385" t="s">
        <v>30</v>
      </c>
      <c r="B14" s="385" t="s">
        <v>31</v>
      </c>
      <c r="C14" s="385" t="s">
        <v>32</v>
      </c>
      <c r="D14" s="389" t="s">
        <v>33</v>
      </c>
      <c r="E14" s="385" t="s">
        <v>1531</v>
      </c>
      <c r="F14" s="385" t="s">
        <v>35</v>
      </c>
      <c r="G14" s="385" t="s">
        <v>36</v>
      </c>
      <c r="H14" s="385" t="s">
        <v>37</v>
      </c>
      <c r="I14" s="389" t="s">
        <v>38</v>
      </c>
      <c r="J14" s="385" t="s">
        <v>8</v>
      </c>
      <c r="K14" s="385" t="s">
        <v>7</v>
      </c>
      <c r="L14" s="389" t="s">
        <v>39</v>
      </c>
    </row>
    <row r="15" spans="1:12" x14ac:dyDescent="0.4">
      <c r="A15" s="409" t="str" cm="1">
        <f t="array" ref="A15:L332">IF(B5&lt;&gt;"",_xlfn._xlws.FILTER(Tabell1[],Tabell1[Referensnummer]=Fakturainformation!B5,),IF(B4&lt;&gt;"",_xlfn._xlws.FILTER(Tabell1[],Tabell1[Fastigheter]=Fakturainformation!B4,),_xlfn._xlws.FILTER(Tabell1[[Bolags-ID]:[Postnummer]],(Tabell1[Referensnummer]=Fakturainformation!B5)+(Tabell1[Bolagsnamn]=Fakturainformation!B2)+(Tabell1[Org nr]=Fakturainformation!B3)+(Tabell1[Fastigheter]=Fakturainformation!B4)+(Tabell1[Adress]=Fakturainformation!B7)+(Tabell1[Ort]=Fakturainformation!B6),Tabell1[[Bolags-ID]:[Postnummer]])))</f>
        <v>PMA9901</v>
      </c>
      <c r="B15" s="409" t="str">
        <v>Neobo Fastigheter AB</v>
      </c>
      <c r="C15" s="409" t="str">
        <v>556580-2526</v>
      </c>
      <c r="D15" s="410">
        <v>50000</v>
      </c>
      <c r="E15" s="409" t="str">
        <v>Neobo fastigheter</v>
      </c>
      <c r="F15" s="409" t="str">
        <v>FE927-PMA9901 Scancloud, SE-831 90 ÖSTERSUND</v>
      </c>
      <c r="G15" s="409" t="str">
        <v>0007:5565802526</v>
      </c>
      <c r="H15" s="409" t="str">
        <v>PMA9901@pdf.scancloud.se</v>
      </c>
      <c r="I15" s="410">
        <v>5565802526</v>
      </c>
      <c r="J15" s="409" t="str">
        <v>Mäster Samuelsgatan 42</v>
      </c>
      <c r="K15" s="409" t="str">
        <v>Stockholm</v>
      </c>
      <c r="L15" s="410" t="str">
        <v>111 57</v>
      </c>
    </row>
    <row r="16" spans="1:12" x14ac:dyDescent="0.4">
      <c r="A16" s="409" t="str">
        <v>PMA9901</v>
      </c>
      <c r="B16" s="409" t="str">
        <v>Neobo Fastigheter AB</v>
      </c>
      <c r="C16" s="409" t="str">
        <v>556580-2526</v>
      </c>
      <c r="D16" s="410">
        <v>50001</v>
      </c>
      <c r="E16" s="409" t="str">
        <v>Neobo fastigheter VD</v>
      </c>
      <c r="F16" s="409" t="str">
        <v>FE927-PMA9901 Scancloud, SE-831 90 ÖSTERSUND</v>
      </c>
      <c r="G16" s="409" t="str">
        <v>0007:5565802526</v>
      </c>
      <c r="H16" s="409" t="str">
        <v>PMA9901@pdf.scancloud.se</v>
      </c>
      <c r="I16" s="410">
        <v>5565802526</v>
      </c>
      <c r="J16" s="409" t="str">
        <v>Mäster Samuelsgatan 42</v>
      </c>
      <c r="K16" s="409" t="str">
        <v>Stockholm</v>
      </c>
      <c r="L16" s="410" t="str">
        <v>111 57</v>
      </c>
    </row>
    <row r="17" spans="1:12" x14ac:dyDescent="0.4">
      <c r="A17" s="409" t="str">
        <v>PMA9901</v>
      </c>
      <c r="B17" s="409" t="str">
        <v>Neobo Fastigheter AB</v>
      </c>
      <c r="C17" s="409" t="str">
        <v>556580-2526</v>
      </c>
      <c r="D17" s="410">
        <v>50002</v>
      </c>
      <c r="E17" s="409" t="str">
        <v>Neobo fastigheter Ekonomi</v>
      </c>
      <c r="F17" s="409" t="str">
        <v>FE927-PMA9901 Scancloud, SE-831 90 ÖSTERSUND</v>
      </c>
      <c r="G17" s="409" t="str">
        <v>0007:5565802526</v>
      </c>
      <c r="H17" s="409" t="str">
        <v>PMA9901@pdf.scancloud.se</v>
      </c>
      <c r="I17" s="410">
        <v>5565802526</v>
      </c>
      <c r="J17" s="409" t="str">
        <v>Mäster Samuelsgatan 42</v>
      </c>
      <c r="K17" s="409" t="str">
        <v>Stockholm</v>
      </c>
      <c r="L17" s="410" t="str">
        <v>111 57</v>
      </c>
    </row>
    <row r="18" spans="1:12" x14ac:dyDescent="0.4">
      <c r="A18" s="409" t="str">
        <v>PMA9901</v>
      </c>
      <c r="B18" s="409" t="str">
        <v>Neobo Fastigheter AB</v>
      </c>
      <c r="C18" s="409" t="str">
        <v>556580-2526</v>
      </c>
      <c r="D18" s="410">
        <v>50005</v>
      </c>
      <c r="E18" s="409" t="str">
        <v>Neobo fastigheter Kommunikation</v>
      </c>
      <c r="F18" s="409" t="str">
        <v>FE927-PMA9901 Scancloud, SE-831 90 ÖSTERSUND</v>
      </c>
      <c r="G18" s="409" t="str">
        <v>0007:5565802526</v>
      </c>
      <c r="H18" s="409" t="str">
        <v>PMA9901@pdf.scancloud.se</v>
      </c>
      <c r="I18" s="410">
        <v>5565802526</v>
      </c>
      <c r="J18" s="409" t="str">
        <v>Mäster Samuelsgatan 42</v>
      </c>
      <c r="K18" s="409" t="str">
        <v>Stockholm</v>
      </c>
      <c r="L18" s="410" t="str">
        <v>111 57</v>
      </c>
    </row>
    <row r="19" spans="1:12" x14ac:dyDescent="0.4">
      <c r="A19" s="409" t="str">
        <v>PMA9901</v>
      </c>
      <c r="B19" s="409" t="str">
        <v>Neobo Fastigheter AB</v>
      </c>
      <c r="C19" s="409" t="str">
        <v>556580-2526</v>
      </c>
      <c r="D19" s="410">
        <v>50006</v>
      </c>
      <c r="E19" s="409" t="str">
        <v>Neobo fastigheter IT</v>
      </c>
      <c r="F19" s="409" t="str">
        <v>FE927-PMA9901 Scancloud, SE-831 90 ÖSTERSUND</v>
      </c>
      <c r="G19" s="409" t="str">
        <v>0007:5565802526</v>
      </c>
      <c r="H19" s="409" t="str">
        <v>PMA9901@pdf.scancloud.se</v>
      </c>
      <c r="I19" s="410">
        <v>5565802526</v>
      </c>
      <c r="J19" s="409" t="str">
        <v>Mäster Samuelsgatan 42</v>
      </c>
      <c r="K19" s="409" t="str">
        <v>Stockholm</v>
      </c>
      <c r="L19" s="410" t="str">
        <v>111 57</v>
      </c>
    </row>
    <row r="20" spans="1:12" x14ac:dyDescent="0.4">
      <c r="A20" s="409" t="str">
        <v>PMA9901</v>
      </c>
      <c r="B20" s="409" t="str">
        <v>Neobo Fastigheter AB</v>
      </c>
      <c r="C20" s="409" t="str">
        <v>556580-2526</v>
      </c>
      <c r="D20" s="410">
        <v>50007</v>
      </c>
      <c r="E20" s="409" t="str">
        <v>Neobo fastigheter Hållbarhet/Energi</v>
      </c>
      <c r="F20" s="409" t="str">
        <v>FE927-PMA9901 Scancloud, SE-831 90 ÖSTERSUND</v>
      </c>
      <c r="G20" s="409" t="str">
        <v>0007:5565802526</v>
      </c>
      <c r="H20" s="409" t="str">
        <v>PMA9901@pdf.scancloud.se</v>
      </c>
      <c r="I20" s="410">
        <v>5565802526</v>
      </c>
      <c r="J20" s="409" t="str">
        <v>Mäster Samuelsgatan 42</v>
      </c>
      <c r="K20" s="409" t="str">
        <v>Stockholm</v>
      </c>
      <c r="L20" s="410" t="str">
        <v>111 57</v>
      </c>
    </row>
    <row r="21" spans="1:12" x14ac:dyDescent="0.4">
      <c r="A21" s="409" t="str">
        <v>PMA9901</v>
      </c>
      <c r="B21" s="409" t="str">
        <v>Neobo Fastigheter AB</v>
      </c>
      <c r="C21" s="409" t="str">
        <v>556580-2526</v>
      </c>
      <c r="D21" s="410">
        <v>50008</v>
      </c>
      <c r="E21" s="409" t="str">
        <v>Neobo fastigheter Transaktion</v>
      </c>
      <c r="F21" s="409" t="str">
        <v>FE927-PMA9901 Scancloud, SE-831 90 ÖSTERSUND</v>
      </c>
      <c r="G21" s="409" t="str">
        <v>0007:5565802526</v>
      </c>
      <c r="H21" s="409" t="str">
        <v>PMA9901@pdf.scancloud.se</v>
      </c>
      <c r="I21" s="410">
        <v>5565802526</v>
      </c>
      <c r="J21" s="409" t="str">
        <v>Mäster Samuelsgatan 42</v>
      </c>
      <c r="K21" s="409" t="str">
        <v>Stockholm</v>
      </c>
      <c r="L21" s="410" t="str">
        <v>111 57</v>
      </c>
    </row>
    <row r="22" spans="1:12" x14ac:dyDescent="0.4">
      <c r="A22" s="409" t="str">
        <v>PMA9901</v>
      </c>
      <c r="B22" s="409" t="str">
        <v>Neobo Fastigheter AB</v>
      </c>
      <c r="C22" s="409" t="str">
        <v>556580-2526</v>
      </c>
      <c r="D22" s="410">
        <v>50009</v>
      </c>
      <c r="E22" s="409" t="str">
        <v>Neobo fastigheter Fastighetförvaltning</v>
      </c>
      <c r="F22" s="409" t="str">
        <v>FE927-PMA9901 Scancloud, SE-831 90 ÖSTERSUND</v>
      </c>
      <c r="G22" s="409" t="str">
        <v>0007:5565802526</v>
      </c>
      <c r="H22" s="409" t="str">
        <v>PMA9901@pdf.scancloud.se</v>
      </c>
      <c r="I22" s="410">
        <v>5565802526</v>
      </c>
      <c r="J22" s="409" t="str">
        <v>Mäster Samuelsgatan 42</v>
      </c>
      <c r="K22" s="409" t="str">
        <v>Stockholm</v>
      </c>
      <c r="L22" s="410" t="str">
        <v>111 57</v>
      </c>
    </row>
    <row r="23" spans="1:12" x14ac:dyDescent="0.4">
      <c r="A23" s="409" t="str">
        <v>PMA9901</v>
      </c>
      <c r="B23" s="409" t="str">
        <v>Neobo Fastigheter AB</v>
      </c>
      <c r="C23" s="409" t="str">
        <v>556580-2526</v>
      </c>
      <c r="D23" s="410">
        <v>50010</v>
      </c>
      <c r="E23" s="409" t="str">
        <v>Neobo fastigheter Personal</v>
      </c>
      <c r="F23" s="409" t="str">
        <v>FE927-PMA9901 Scancloud, SE-831 90 ÖSTERSUND</v>
      </c>
      <c r="G23" s="409" t="str">
        <v>0007:5565802526</v>
      </c>
      <c r="H23" s="409" t="str">
        <v>PMA9901@pdf.scancloud.se</v>
      </c>
      <c r="I23" s="410">
        <v>5565802526</v>
      </c>
      <c r="J23" s="409" t="str">
        <v>Mäster Samuelsgatan 42</v>
      </c>
      <c r="K23" s="409" t="str">
        <v>Stockholm</v>
      </c>
      <c r="L23" s="410" t="str">
        <v>111 57</v>
      </c>
    </row>
    <row r="24" spans="1:12" x14ac:dyDescent="0.4">
      <c r="A24" s="409" t="str">
        <v>PMA9901</v>
      </c>
      <c r="B24" s="409" t="str">
        <v>Neobo Fastigheter AB</v>
      </c>
      <c r="C24" s="409" t="str">
        <v>556580-2526</v>
      </c>
      <c r="D24" s="410">
        <v>50017</v>
      </c>
      <c r="E24" s="409" t="str">
        <v>Neobo fastigheter Juridik</v>
      </c>
      <c r="F24" s="409" t="str">
        <v>FE927-PMA9901 Scancloud, SE-831 90 ÖSTERSUND</v>
      </c>
      <c r="G24" s="409" t="str">
        <v>0007:5565802526</v>
      </c>
      <c r="H24" s="409" t="str">
        <v>PMA9901@pdf.scancloud.se</v>
      </c>
      <c r="I24" s="410">
        <v>5565802526</v>
      </c>
      <c r="J24" s="409" t="str">
        <v>Mäster Samuelsgatan 42</v>
      </c>
      <c r="K24" s="409" t="str">
        <v>Stockholm</v>
      </c>
      <c r="L24" s="410" t="str">
        <v>111 57</v>
      </c>
    </row>
    <row r="25" spans="1:12" x14ac:dyDescent="0.4">
      <c r="A25" s="409" t="str">
        <v>PMA9907</v>
      </c>
      <c r="B25" s="409" t="str">
        <v>Neobo Nyköping 2 AB</v>
      </c>
      <c r="C25" s="409" t="str">
        <v xml:space="preserve">556707-9362 </v>
      </c>
      <c r="D25" s="410">
        <v>50601</v>
      </c>
      <c r="E25" s="409" t="str">
        <v>Svetsaren 8</v>
      </c>
      <c r="F25" s="409" t="str">
        <v>FE927-PMA9907 Scancloud, SE-831 90 ÖSTERSUND</v>
      </c>
      <c r="G25" s="409" t="str">
        <v>0007:5567079362</v>
      </c>
      <c r="H25" s="409" t="str">
        <v>PMA9907@pdf.scancloud.se</v>
      </c>
      <c r="I25" s="410">
        <v>5567079362</v>
      </c>
      <c r="J25" s="409" t="str">
        <v>Runebergsgatan 44 A-G</v>
      </c>
      <c r="K25" s="409" t="str">
        <v>Nyköping</v>
      </c>
      <c r="L25" s="410" t="str">
        <v>611 37</v>
      </c>
    </row>
    <row r="26" spans="1:12" x14ac:dyDescent="0.4">
      <c r="A26" s="409" t="str">
        <v>PMA9908</v>
      </c>
      <c r="B26" s="409" t="str">
        <v>Neobo Falun Timrå Holding AB</v>
      </c>
      <c r="C26" s="409" t="str">
        <v>559018-1219</v>
      </c>
      <c r="D26" s="410">
        <v>50700</v>
      </c>
      <c r="E26" s="409" t="str">
        <v>Ej fast Neobo Falun Timrå Holding AB</v>
      </c>
      <c r="F26" s="409" t="str">
        <v>FE927-PMA9908 Scancloud, SE-831 90 ÖSTERSUND</v>
      </c>
      <c r="G26" s="409" t="str">
        <v>0007:5590181219</v>
      </c>
      <c r="H26" s="409" t="str">
        <v>PMA9908@pdf.scancloud.se</v>
      </c>
      <c r="I26" s="410">
        <v>5590181219</v>
      </c>
      <c r="J26" s="409" t="str">
        <v>Mäster Samuelsgatan 42</v>
      </c>
      <c r="K26" s="409" t="str">
        <v>Stockholm</v>
      </c>
      <c r="L26" s="410" t="str">
        <v>111 57</v>
      </c>
    </row>
    <row r="27" spans="1:12" x14ac:dyDescent="0.4">
      <c r="A27" s="409" t="str">
        <v>PMA9909</v>
      </c>
      <c r="B27" s="409" t="str">
        <v>Neobo Falun Timrå AB</v>
      </c>
      <c r="C27" s="409" t="str">
        <v>556684-8999</v>
      </c>
      <c r="D27" s="410">
        <v>50800</v>
      </c>
      <c r="E27" s="409" t="str">
        <v>Ej fast Neobo Falun Timrå AB</v>
      </c>
      <c r="F27" s="409" t="str">
        <v>FE927-PMA9909 Scancloud, SE-831 90 ÖSTERSUND</v>
      </c>
      <c r="G27" s="409" t="str">
        <v>0007:5566848999</v>
      </c>
      <c r="H27" s="409" t="str">
        <v>PMA9909@pdf.scancloud.se</v>
      </c>
      <c r="I27" s="410">
        <v>5566848999</v>
      </c>
      <c r="J27" s="409" t="str">
        <v>Mäster Samuelsgatan 42</v>
      </c>
      <c r="K27" s="409" t="str">
        <v>Stockholm</v>
      </c>
      <c r="L27" s="410" t="str">
        <v>111 57</v>
      </c>
    </row>
    <row r="28" spans="1:12" x14ac:dyDescent="0.4">
      <c r="A28" s="409" t="str">
        <v>PMA9910</v>
      </c>
      <c r="B28" s="409" t="str">
        <v>Neobo Continental Apartments AB</v>
      </c>
      <c r="C28" s="409" t="str">
        <v>559062-6122</v>
      </c>
      <c r="D28" s="410">
        <v>50904</v>
      </c>
      <c r="E28" s="409" t="str">
        <v>Knivsta Continental Apartments</v>
      </c>
      <c r="F28" s="409" t="str">
        <v>FE927-PMA9910 Scancloud, SE-831 90 ÖSTERSUND</v>
      </c>
      <c r="G28" s="409" t="str">
        <v>0007:5590626122</v>
      </c>
      <c r="H28" s="409" t="str">
        <v>PMA9910@pdf.scancloud.se</v>
      </c>
      <c r="I28" s="410">
        <v>5590626122</v>
      </c>
      <c r="J28" s="409" t="str">
        <v>Mäster Samuelsgatan 42</v>
      </c>
      <c r="K28" s="409" t="str">
        <v>Stockholm</v>
      </c>
      <c r="L28" s="410" t="str">
        <v>111 57</v>
      </c>
    </row>
    <row r="29" spans="1:12" x14ac:dyDescent="0.4">
      <c r="A29" s="409" t="str">
        <v>PMA9927</v>
      </c>
      <c r="B29" s="409" t="str">
        <v>Neobo Stenfastigheter i Karlskoga AB</v>
      </c>
      <c r="C29" s="409" t="str">
        <v>556798-6269</v>
      </c>
      <c r="D29" s="410">
        <v>52701</v>
      </c>
      <c r="E29" s="409" t="str">
        <v>Fasanen 6</v>
      </c>
      <c r="F29" s="409" t="str">
        <v>FE927-PMA9927 Scancloud, SE-831 90 ÖSTERSUND</v>
      </c>
      <c r="G29" s="409" t="str">
        <v>0007:5567986269</v>
      </c>
      <c r="H29" s="409" t="str">
        <v>PMA9927@pdf.scancloud.se</v>
      </c>
      <c r="I29" s="410">
        <v>5567986269</v>
      </c>
      <c r="J29" s="409" t="str">
        <v>Bergsmansg 2, Kyrkbacken 1, Torget 6</v>
      </c>
      <c r="K29" s="409" t="str">
        <v>Karlskoga</v>
      </c>
      <c r="L29" s="410" t="str">
        <v>691 31</v>
      </c>
    </row>
    <row r="30" spans="1:12" x14ac:dyDescent="0.4">
      <c r="A30" s="409" t="str">
        <v>PMA9927</v>
      </c>
      <c r="B30" s="409" t="str">
        <v>Neobo Stenfastigheter i Karlskoga AB</v>
      </c>
      <c r="C30" s="409" t="str">
        <v>556798-6269</v>
      </c>
      <c r="D30" s="410">
        <v>52705</v>
      </c>
      <c r="E30" s="409" t="str">
        <v>Korpen 4</v>
      </c>
      <c r="F30" s="409" t="str">
        <v>FE927-PMA9927 Scancloud, SE-831 90 ÖSTERSUND</v>
      </c>
      <c r="G30" s="409" t="str">
        <v>0007:5567986269</v>
      </c>
      <c r="H30" s="409" t="str">
        <v>PMA9927@pdf.scancloud.se</v>
      </c>
      <c r="I30" s="410">
        <v>5567986269</v>
      </c>
      <c r="J30" s="409" t="str">
        <v>Hotellgatan 2</v>
      </c>
      <c r="K30" s="409" t="str">
        <v>Karlskoga</v>
      </c>
      <c r="L30" s="410" t="str">
        <v>691 31</v>
      </c>
    </row>
    <row r="31" spans="1:12" x14ac:dyDescent="0.4">
      <c r="A31" s="409" t="str">
        <v>PMA9927</v>
      </c>
      <c r="B31" s="409" t="str">
        <v>Neobo Stenfastigheter i Karlskoga AB</v>
      </c>
      <c r="C31" s="409" t="str">
        <v>556798-6269</v>
      </c>
      <c r="D31" s="410">
        <v>52706</v>
      </c>
      <c r="E31" s="409" t="str">
        <v>Rapphönan 16</v>
      </c>
      <c r="F31" s="409" t="str">
        <v>FE927-PMA9927 Scancloud, SE-831 90 ÖSTERSUND</v>
      </c>
      <c r="G31" s="409" t="str">
        <v>0007:5567986269</v>
      </c>
      <c r="H31" s="409" t="str">
        <v>PMA9927@pdf.scancloud.se</v>
      </c>
      <c r="I31" s="410">
        <v>5567986269</v>
      </c>
      <c r="J31" s="409" t="str">
        <v>Badstugatan 38-40</v>
      </c>
      <c r="K31" s="409" t="str">
        <v>Karlskoga</v>
      </c>
      <c r="L31" s="410" t="str">
        <v>691 32</v>
      </c>
    </row>
    <row r="32" spans="1:12" x14ac:dyDescent="0.4">
      <c r="A32" s="409" t="str">
        <v>PMA9928</v>
      </c>
      <c r="B32" s="409" t="str">
        <v>Neobo Violia Fastighet i Karlskoga AB</v>
      </c>
      <c r="C32" s="409" t="str">
        <v>556786-2486</v>
      </c>
      <c r="D32" s="410">
        <v>52801</v>
      </c>
      <c r="E32" s="409" t="str">
        <v>Fasanen 4</v>
      </c>
      <c r="F32" s="409" t="str">
        <v>FE927-PMA9928 Scancloud, SE-831 90 ÖSTERSUND</v>
      </c>
      <c r="G32" s="409" t="str">
        <v>0007:5567862486</v>
      </c>
      <c r="H32" s="409" t="str">
        <v>PMA9928@pdf.scancloud.se</v>
      </c>
      <c r="I32" s="410">
        <v>5567862486</v>
      </c>
      <c r="J32" s="409" t="str">
        <v>Bergsmansgatan 4, Torget 4</v>
      </c>
      <c r="K32" s="409" t="str">
        <v>Karlskoga</v>
      </c>
      <c r="L32" s="410" t="str">
        <v>691 31</v>
      </c>
    </row>
    <row r="33" spans="1:12" x14ac:dyDescent="0.4">
      <c r="A33" s="409" t="str">
        <v>PMA9928</v>
      </c>
      <c r="B33" s="409" t="str">
        <v>Neobo Violia Fastighet i Karlskoga AB</v>
      </c>
      <c r="C33" s="409" t="str">
        <v>556786-2486</v>
      </c>
      <c r="D33" s="410">
        <v>52802</v>
      </c>
      <c r="E33" s="409" t="str">
        <v>Tornfalken 6</v>
      </c>
      <c r="F33" s="409" t="str">
        <v>FE927-PMA9928 Scancloud, SE-831 90 ÖSTERSUND</v>
      </c>
      <c r="G33" s="409" t="str">
        <v>0007:5567862486</v>
      </c>
      <c r="H33" s="409" t="str">
        <v>PMA9928@pdf.scancloud.se</v>
      </c>
      <c r="I33" s="410">
        <v>5567862486</v>
      </c>
      <c r="J33" s="409" t="str">
        <v>Badstugatan 2, Bregårdsgatan 12 A</v>
      </c>
      <c r="K33" s="409" t="str">
        <v>Karlskoga</v>
      </c>
      <c r="L33" s="410" t="str">
        <v>691 32</v>
      </c>
    </row>
    <row r="34" spans="1:12" x14ac:dyDescent="0.4">
      <c r="A34" s="409" t="str">
        <v>PMA9928</v>
      </c>
      <c r="B34" s="409" t="str">
        <v>Neobo Violia Fastighet i Karlskoga AB</v>
      </c>
      <c r="C34" s="409" t="str">
        <v>556786-2486</v>
      </c>
      <c r="D34" s="410">
        <v>52803</v>
      </c>
      <c r="E34" s="409" t="str">
        <v>Tornfalken 8</v>
      </c>
      <c r="F34" s="409" t="str">
        <v>FE927-PMA9928 Scancloud, SE-831 90 ÖSTERSUND</v>
      </c>
      <c r="G34" s="409" t="str">
        <v>0007:5567862486</v>
      </c>
      <c r="H34" s="409" t="str">
        <v>PMA9928@pdf.scancloud.se</v>
      </c>
      <c r="I34" s="410">
        <v>5567862486</v>
      </c>
      <c r="J34" s="409" t="str">
        <v>Badstugatan 6 A-B</v>
      </c>
      <c r="K34" s="409" t="str">
        <v>Karlskoga</v>
      </c>
      <c r="L34" s="410" t="str">
        <v>691 32</v>
      </c>
    </row>
    <row r="35" spans="1:12" x14ac:dyDescent="0.4">
      <c r="A35" s="409" t="str">
        <v>PMA9928</v>
      </c>
      <c r="B35" s="409" t="str">
        <v>Neobo Violia Fastighet i Karlskoga AB</v>
      </c>
      <c r="C35" s="409" t="str">
        <v>556786-2486</v>
      </c>
      <c r="D35" s="410">
        <v>52804</v>
      </c>
      <c r="E35" s="409" t="str">
        <v>Våffeljärnet 1</v>
      </c>
      <c r="F35" s="409" t="str">
        <v>FE927-PMA9928 Scancloud, SE-831 90 ÖSTERSUND</v>
      </c>
      <c r="G35" s="409" t="str">
        <v>0007:5567862486</v>
      </c>
      <c r="H35" s="409" t="str">
        <v>PMA9928@pdf.scancloud.se</v>
      </c>
      <c r="I35" s="410">
        <v>5567862486</v>
      </c>
      <c r="J35" s="409" t="str">
        <v>Moränvägen 1-7</v>
      </c>
      <c r="K35" s="409" t="str">
        <v>Karlskoga</v>
      </c>
      <c r="L35" s="410" t="str">
        <v>691 45</v>
      </c>
    </row>
    <row r="36" spans="1:12" x14ac:dyDescent="0.4">
      <c r="A36" s="409" t="str">
        <v>PMA9928</v>
      </c>
      <c r="B36" s="409" t="str">
        <v>Neobo Violia Fastighet i Karlskoga AB</v>
      </c>
      <c r="C36" s="409" t="str">
        <v>556786-2486</v>
      </c>
      <c r="D36" s="410">
        <v>52805</v>
      </c>
      <c r="E36" s="409" t="str">
        <v>Vispen 1</v>
      </c>
      <c r="F36" s="409" t="str">
        <v>FE927-PMA9928 Scancloud, SE-831 90 ÖSTERSUND</v>
      </c>
      <c r="G36" s="409" t="str">
        <v>0007:5567862486</v>
      </c>
      <c r="H36" s="409" t="str">
        <v>PMA9928@pdf.scancloud.se</v>
      </c>
      <c r="I36" s="410">
        <v>5567862486</v>
      </c>
      <c r="J36" s="409" t="str">
        <v>Mineralvägen 11, Moränvägen 2</v>
      </c>
      <c r="K36" s="409" t="str">
        <v>Karlskoga</v>
      </c>
      <c r="L36" s="410" t="str">
        <v>691 45</v>
      </c>
    </row>
    <row r="37" spans="1:12" x14ac:dyDescent="0.4">
      <c r="A37" s="409" t="str">
        <v>PMA9936</v>
      </c>
      <c r="B37" s="409" t="str">
        <v>Neobo Timrå 3 AB</v>
      </c>
      <c r="C37" s="409" t="str">
        <v>556730-3374</v>
      </c>
      <c r="D37" s="410">
        <v>53601</v>
      </c>
      <c r="E37" s="409" t="str">
        <v>Vivsta 3:95</v>
      </c>
      <c r="F37" s="409" t="str">
        <v>FE927-PMA9936 Scancloud, SE-831 90 ÖSTERSUND</v>
      </c>
      <c r="G37" s="409" t="str">
        <v>0007:5567303374</v>
      </c>
      <c r="H37" s="409" t="str">
        <v>PMA9936@pdf.scancloud.se</v>
      </c>
      <c r="I37" s="410">
        <v>5567303374</v>
      </c>
      <c r="J37" s="409" t="str">
        <v>Bryggargatan 2-10</v>
      </c>
      <c r="K37" s="409" t="str">
        <v>Timrå</v>
      </c>
      <c r="L37" s="410" t="str">
        <v>861 32</v>
      </c>
    </row>
    <row r="38" spans="1:12" x14ac:dyDescent="0.4">
      <c r="A38" s="409" t="str">
        <v>PMA9938</v>
      </c>
      <c r="B38" s="409" t="str">
        <v>Neobo Sala AB</v>
      </c>
      <c r="C38" s="409" t="str">
        <v>556975-6504</v>
      </c>
      <c r="D38" s="410">
        <v>53801</v>
      </c>
      <c r="E38" s="409" t="str">
        <v>Bergmästaren 20</v>
      </c>
      <c r="F38" s="409" t="str">
        <v>FE927-PMA9938 Scancloud, SE-831 90 ÖSTERSUND</v>
      </c>
      <c r="G38" s="409" t="str">
        <v>0007:5569756504</v>
      </c>
      <c r="H38" s="409" t="str">
        <v>PMA9938@pdf.scancloud.se</v>
      </c>
      <c r="I38" s="410">
        <v>5569756504</v>
      </c>
      <c r="J38" s="409" t="str">
        <v>Fredsgatan 23</v>
      </c>
      <c r="K38" s="409" t="str">
        <v>Sala</v>
      </c>
      <c r="L38" s="410" t="str">
        <v>733 31</v>
      </c>
    </row>
    <row r="39" spans="1:12" x14ac:dyDescent="0.4">
      <c r="A39" s="409" t="str">
        <v>PMA9938</v>
      </c>
      <c r="B39" s="409" t="str">
        <v>Neobo Sala AB</v>
      </c>
      <c r="C39" s="409" t="str">
        <v>556975-6504</v>
      </c>
      <c r="D39" s="410">
        <v>53802</v>
      </c>
      <c r="E39" s="409" t="str">
        <v>Stadsträdgården 1</v>
      </c>
      <c r="F39" s="409" t="str">
        <v>FE927-PMA9938 Scancloud, SE-831 90 ÖSTERSUND</v>
      </c>
      <c r="G39" s="409" t="str">
        <v>0007:5569756504</v>
      </c>
      <c r="H39" s="409" t="str">
        <v>PMA9938@pdf.scancloud.se</v>
      </c>
      <c r="I39" s="410">
        <v>5569756504</v>
      </c>
      <c r="J39" s="409" t="str">
        <v>Hyttgatan 5A, 5D</v>
      </c>
      <c r="K39" s="409" t="str">
        <v>Sala</v>
      </c>
      <c r="L39" s="410" t="str">
        <v>733 31</v>
      </c>
    </row>
    <row r="40" spans="1:12" x14ac:dyDescent="0.4">
      <c r="A40" s="409" t="str">
        <v>PMA9938</v>
      </c>
      <c r="B40" s="409" t="str">
        <v>Neobo Sala AB</v>
      </c>
      <c r="C40" s="409" t="str">
        <v>556975-6504</v>
      </c>
      <c r="D40" s="410">
        <v>53803</v>
      </c>
      <c r="E40" s="409" t="str">
        <v>Stadsträdgården 2</v>
      </c>
      <c r="F40" s="409" t="str">
        <v>FE927-PMA9938 Scancloud, SE-831 90 ÖSTERSUND</v>
      </c>
      <c r="G40" s="409" t="str">
        <v>0007:5569756504</v>
      </c>
      <c r="H40" s="409" t="str">
        <v>PMA9938@pdf.scancloud.se</v>
      </c>
      <c r="I40" s="410">
        <v>5569756504</v>
      </c>
      <c r="J40" s="409" t="str">
        <v>Hyttgatan 5 B-C</v>
      </c>
      <c r="K40" s="409" t="str">
        <v>Sala</v>
      </c>
      <c r="L40" s="410" t="str">
        <v>733 31</v>
      </c>
    </row>
    <row r="41" spans="1:12" x14ac:dyDescent="0.4">
      <c r="A41" s="409" t="str">
        <v>PMA9938</v>
      </c>
      <c r="B41" s="409" t="str">
        <v>Neobo Sala AB</v>
      </c>
      <c r="C41" s="409" t="str">
        <v>556975-6504</v>
      </c>
      <c r="D41" s="410">
        <v>53804</v>
      </c>
      <c r="E41" s="409" t="str">
        <v>Stadsträdgården 5</v>
      </c>
      <c r="F41" s="409" t="str">
        <v>FE927-PMA9938 Scancloud, SE-831 90 ÖSTERSUND</v>
      </c>
      <c r="G41" s="409" t="str">
        <v>0007:5569756504</v>
      </c>
      <c r="H41" s="409" t="str">
        <v>PMA9938@pdf.scancloud.se</v>
      </c>
      <c r="I41" s="410">
        <v>5569756504</v>
      </c>
      <c r="J41" s="409" t="str">
        <v>Kungsgatan 29</v>
      </c>
      <c r="K41" s="409" t="str">
        <v>Sala</v>
      </c>
      <c r="L41" s="410" t="str">
        <v>733 31</v>
      </c>
    </row>
    <row r="42" spans="1:12" x14ac:dyDescent="0.4">
      <c r="A42" s="409" t="str">
        <v>PMA9938</v>
      </c>
      <c r="B42" s="409" t="str">
        <v>Neobo Sala AB</v>
      </c>
      <c r="C42" s="409" t="str">
        <v>556975-6504</v>
      </c>
      <c r="D42" s="410">
        <v>53805</v>
      </c>
      <c r="E42" s="409" t="str">
        <v>Stadsträdgården 6</v>
      </c>
      <c r="F42" s="409" t="str">
        <v>FE927-PMA9938 Scancloud, SE-831 90 ÖSTERSUND</v>
      </c>
      <c r="G42" s="409" t="str">
        <v>0007:5569756504</v>
      </c>
      <c r="H42" s="409" t="str">
        <v>PMA9938@pdf.scancloud.se</v>
      </c>
      <c r="I42" s="410">
        <v>5569756504</v>
      </c>
      <c r="J42" s="409" t="str">
        <v>Kungsgatan 27</v>
      </c>
      <c r="K42" s="409" t="str">
        <v>Sala</v>
      </c>
      <c r="L42" s="410" t="str">
        <v>733 31</v>
      </c>
    </row>
    <row r="43" spans="1:12" x14ac:dyDescent="0.4">
      <c r="A43" s="409" t="str">
        <v>PMA9939</v>
      </c>
      <c r="B43" s="409" t="str">
        <v>Neobo Strängnäs AB</v>
      </c>
      <c r="C43" s="409" t="str">
        <v>556975-6520</v>
      </c>
      <c r="D43" s="410">
        <v>53901</v>
      </c>
      <c r="E43" s="409" t="str">
        <v>Krögaren 4</v>
      </c>
      <c r="F43" s="409" t="str">
        <v>FE927-PMA9939 Scancloud, SE-831 90 ÖSTERSUND</v>
      </c>
      <c r="G43" s="409" t="str">
        <v>0007:5569756520</v>
      </c>
      <c r="H43" s="409" t="str">
        <v>PMA9939@pdf.scancloud.se</v>
      </c>
      <c r="I43" s="410">
        <v>5569756520</v>
      </c>
      <c r="J43" s="409" t="str">
        <v>Storgatan 13</v>
      </c>
      <c r="K43" s="409" t="str">
        <v>Strängnäs</v>
      </c>
      <c r="L43" s="410" t="str">
        <v>645 30</v>
      </c>
    </row>
    <row r="44" spans="1:12" x14ac:dyDescent="0.4">
      <c r="A44" s="409" t="str">
        <v>PMA9939</v>
      </c>
      <c r="B44" s="409" t="str">
        <v>Neobo Strängnäs AB</v>
      </c>
      <c r="C44" s="409" t="str">
        <v>556975-6520</v>
      </c>
      <c r="D44" s="410">
        <v>53902</v>
      </c>
      <c r="E44" s="409" t="str">
        <v>Norrtull 5</v>
      </c>
      <c r="F44" s="409" t="str">
        <v>FE927-PMA9939 Scancloud, SE-831 90 ÖSTERSUND</v>
      </c>
      <c r="G44" s="409" t="str">
        <v>0007:5569756520</v>
      </c>
      <c r="H44" s="409" t="str">
        <v>PMA9939@pdf.scancloud.se</v>
      </c>
      <c r="I44" s="410">
        <v>5569756520</v>
      </c>
      <c r="J44" s="409" t="str">
        <v>Västervikstorget 2-4</v>
      </c>
      <c r="K44" s="409" t="str">
        <v>Strängnäs</v>
      </c>
      <c r="L44" s="410" t="str">
        <v>645 30</v>
      </c>
    </row>
    <row r="45" spans="1:12" x14ac:dyDescent="0.4">
      <c r="A45" s="409" t="str">
        <v>PMA9939</v>
      </c>
      <c r="B45" s="409" t="str">
        <v>Neobo Strängnäs AB</v>
      </c>
      <c r="C45" s="409" t="str">
        <v>556975-6520</v>
      </c>
      <c r="D45" s="410">
        <v>53903</v>
      </c>
      <c r="E45" s="409" t="str">
        <v>Priorn 3</v>
      </c>
      <c r="F45" s="409" t="str">
        <v>FE927-PMA9939 Scancloud, SE-831 90 ÖSTERSUND</v>
      </c>
      <c r="G45" s="409" t="str">
        <v>0007:5569756520</v>
      </c>
      <c r="H45" s="409" t="str">
        <v>PMA9939@pdf.scancloud.se</v>
      </c>
      <c r="I45" s="410">
        <v>5569756520</v>
      </c>
      <c r="J45" s="409" t="str">
        <v>Storgatan 16</v>
      </c>
      <c r="K45" s="409" t="str">
        <v>Strängnäs</v>
      </c>
      <c r="L45" s="410" t="str">
        <v>645 30</v>
      </c>
    </row>
    <row r="46" spans="1:12" x14ac:dyDescent="0.4">
      <c r="A46" s="409" t="str">
        <v>PMA9940</v>
      </c>
      <c r="B46" s="409" t="str">
        <v>Neobo Järna AB</v>
      </c>
      <c r="C46" s="409" t="str">
        <v>556976-6925</v>
      </c>
      <c r="D46" s="410">
        <v>54001</v>
      </c>
      <c r="E46" s="409" t="str">
        <v>Kyrktuppen 10</v>
      </c>
      <c r="F46" s="409" t="str">
        <v>FE927-PMA9940 Scancloud, SE-831 90 ÖSTERSUND</v>
      </c>
      <c r="G46" s="409" t="str">
        <v>0007:5569766925</v>
      </c>
      <c r="H46" s="409" t="str">
        <v>PMA9940@pdf.scancloud.se</v>
      </c>
      <c r="I46" s="410">
        <v>5569766925</v>
      </c>
      <c r="J46" s="409" t="str">
        <v>Storgatan 4, 6A-B, Kyrkvägen 5</v>
      </c>
      <c r="K46" s="409" t="str">
        <v>Järna</v>
      </c>
      <c r="L46" s="410" t="str">
        <v>153 30</v>
      </c>
    </row>
    <row r="47" spans="1:12" x14ac:dyDescent="0.4">
      <c r="A47" s="409" t="str">
        <v>PMA9960</v>
      </c>
      <c r="B47" s="409" t="str">
        <v>Neobo Stenstan AB</v>
      </c>
      <c r="C47" s="409" t="str">
        <v>556981-7892</v>
      </c>
      <c r="D47" s="410">
        <v>56001</v>
      </c>
      <c r="E47" s="409" t="str">
        <v>Borgmästaren 11</v>
      </c>
      <c r="F47" s="409" t="str">
        <v>FE927-PMA9960 Scancloud, SE-831 90 ÖSTERSUND</v>
      </c>
      <c r="G47" s="409" t="str">
        <v>0007:5569817892</v>
      </c>
      <c r="H47" s="409" t="str">
        <v>PMA9960@pdf.scancloud.se</v>
      </c>
      <c r="I47" s="410">
        <v>5569817892</v>
      </c>
      <c r="J47" s="409" t="str">
        <v>Skolhusallén 17</v>
      </c>
      <c r="K47" s="409" t="str">
        <v>Sundsvall</v>
      </c>
      <c r="L47" s="410" t="str">
        <v>852 32</v>
      </c>
    </row>
    <row r="48" spans="1:12" x14ac:dyDescent="0.4">
      <c r="A48" s="409" t="str">
        <v>PMA9964</v>
      </c>
      <c r="B48" s="409" t="str">
        <v>Neobo Skövde Holding AB</v>
      </c>
      <c r="C48" s="409" t="str">
        <v>559036-3676</v>
      </c>
      <c r="D48" s="410">
        <v>56400</v>
      </c>
      <c r="E48" s="409" t="str">
        <v>Ej fast Neobo Skövde Holding AB</v>
      </c>
      <c r="F48" s="409" t="str">
        <v>FE927-PMA9964 Scancloud, SE-831 90 ÖSTERSUND</v>
      </c>
      <c r="G48" s="409" t="str">
        <v>0007:5590363676</v>
      </c>
      <c r="H48" s="409" t="str">
        <v>PMA9964@pdf.scancloud.se</v>
      </c>
      <c r="I48" s="410">
        <v>5590363676</v>
      </c>
      <c r="J48" s="409" t="str">
        <v>Mäster Samuelsgatan 42</v>
      </c>
      <c r="K48" s="409" t="str">
        <v>Stockholm</v>
      </c>
      <c r="L48" s="410" t="str">
        <v>111 57</v>
      </c>
    </row>
    <row r="49" spans="1:12" x14ac:dyDescent="0.4">
      <c r="A49" s="409" t="str">
        <v>PMA9966</v>
      </c>
      <c r="B49" s="409" t="str">
        <v>Neobo Sundsvall AB</v>
      </c>
      <c r="C49" s="409" t="str">
        <v>559127-1431</v>
      </c>
      <c r="D49" s="410">
        <v>56601</v>
      </c>
      <c r="E49" s="409" t="str">
        <v>Måsen 11</v>
      </c>
      <c r="F49" s="409" t="str">
        <v>FE927-PMA9966 Scancloud, SE-831 90 ÖSTERSUND</v>
      </c>
      <c r="G49" s="409" t="str">
        <v>0007:5591271431</v>
      </c>
      <c r="H49" s="409" t="str">
        <v>PMA9966@pdf.scancloud.se</v>
      </c>
      <c r="I49" s="410">
        <v>5591271431</v>
      </c>
      <c r="J49" s="409" t="str">
        <v>Klockgjutaregatan 7 A-B</v>
      </c>
      <c r="K49" s="409" t="str">
        <v>Sundsvall</v>
      </c>
      <c r="L49" s="410" t="str">
        <v>852 37</v>
      </c>
    </row>
    <row r="50" spans="1:12" x14ac:dyDescent="0.4">
      <c r="A50" s="409" t="str">
        <v>PMA9966</v>
      </c>
      <c r="B50" s="409" t="str">
        <v>Neobo Sundsvall AB</v>
      </c>
      <c r="C50" s="409" t="str">
        <v>559127-1431</v>
      </c>
      <c r="D50" s="410">
        <v>56602</v>
      </c>
      <c r="E50" s="409" t="str">
        <v>Kaparen 1</v>
      </c>
      <c r="F50" s="409" t="str">
        <v>FE927-PMA9966 Scancloud, SE-831 90 ÖSTERSUND</v>
      </c>
      <c r="G50" s="409" t="str">
        <v>0007:5591271431</v>
      </c>
      <c r="H50" s="409" t="str">
        <v>PMA9966@pdf.scancloud.se</v>
      </c>
      <c r="I50" s="410">
        <v>5591271431</v>
      </c>
      <c r="J50" s="409" t="str">
        <v>Vallgatan 22, Skoltået 1 A-B</v>
      </c>
      <c r="K50" s="409" t="str">
        <v>Sundsvall</v>
      </c>
      <c r="L50" s="410" t="str">
        <v>854 60</v>
      </c>
    </row>
    <row r="51" spans="1:12" x14ac:dyDescent="0.4">
      <c r="A51" s="409" t="str">
        <v>PMA9966</v>
      </c>
      <c r="B51" s="409" t="str">
        <v>Neobo Sundsvall AB</v>
      </c>
      <c r="C51" s="409" t="str">
        <v>559127-1431</v>
      </c>
      <c r="D51" s="410">
        <v>56603</v>
      </c>
      <c r="E51" s="409" t="str">
        <v>Hästen 4</v>
      </c>
      <c r="F51" s="409" t="str">
        <v>FE927-PMA9966 Scancloud, SE-831 90 ÖSTERSUND</v>
      </c>
      <c r="G51" s="409" t="str">
        <v>0007:5591271431</v>
      </c>
      <c r="H51" s="409" t="str">
        <v>PMA9966@pdf.scancloud.se</v>
      </c>
      <c r="I51" s="410">
        <v>5591271431</v>
      </c>
      <c r="J51" s="409" t="str">
        <v>Erstagatan 10 A-B</v>
      </c>
      <c r="K51" s="409" t="str">
        <v>Sundsvall</v>
      </c>
      <c r="L51" s="410" t="str">
        <v>852 35</v>
      </c>
    </row>
    <row r="52" spans="1:12" x14ac:dyDescent="0.4">
      <c r="A52" s="409" t="str">
        <v>PMA9966</v>
      </c>
      <c r="B52" s="409" t="str">
        <v>Neobo Sundsvall AB</v>
      </c>
      <c r="C52" s="409" t="str">
        <v>559127-1431</v>
      </c>
      <c r="D52" s="410">
        <v>56604</v>
      </c>
      <c r="E52" s="409" t="str">
        <v>Jetten 7</v>
      </c>
      <c r="F52" s="409" t="str">
        <v>FE927-PMA9966 Scancloud, SE-831 90 ÖSTERSUND</v>
      </c>
      <c r="G52" s="409" t="str">
        <v>0007:5591271431</v>
      </c>
      <c r="H52" s="409" t="str">
        <v>PMA9966@pdf.scancloud.se</v>
      </c>
      <c r="I52" s="410">
        <v>5591271431</v>
      </c>
      <c r="J52" s="409" t="str">
        <v>Bergsgatan 60 A-C, Högbergsgatan 8 A-D</v>
      </c>
      <c r="K52" s="409" t="str">
        <v>Sundsvall</v>
      </c>
      <c r="L52" s="410" t="str">
        <v>852 36</v>
      </c>
    </row>
    <row r="53" spans="1:12" x14ac:dyDescent="0.4">
      <c r="A53" s="409" t="str">
        <v>PMA9966</v>
      </c>
      <c r="B53" s="409" t="str">
        <v>Neobo Sundsvall AB</v>
      </c>
      <c r="C53" s="409" t="str">
        <v>559127-1431</v>
      </c>
      <c r="D53" s="410">
        <v>56605</v>
      </c>
      <c r="E53" s="409" t="str">
        <v>Jullen 6</v>
      </c>
      <c r="F53" s="409" t="str">
        <v>FE927-PMA9966 Scancloud, SE-831 90 ÖSTERSUND</v>
      </c>
      <c r="G53" s="409" t="str">
        <v>0007:5591271431</v>
      </c>
      <c r="H53" s="409" t="str">
        <v>PMA9966@pdf.scancloud.se</v>
      </c>
      <c r="I53" s="410">
        <v>5591271431</v>
      </c>
      <c r="J53" s="409" t="str">
        <v>Högbergsgatan 7</v>
      </c>
      <c r="K53" s="409" t="str">
        <v>Sundsvall</v>
      </c>
      <c r="L53" s="410" t="str">
        <v>852 37</v>
      </c>
    </row>
    <row r="54" spans="1:12" x14ac:dyDescent="0.4">
      <c r="A54" s="409" t="str">
        <v>PMA9966</v>
      </c>
      <c r="B54" s="409" t="str">
        <v>Neobo Sundsvall AB</v>
      </c>
      <c r="C54" s="409" t="str">
        <v>559127-1431</v>
      </c>
      <c r="D54" s="410">
        <v>56606</v>
      </c>
      <c r="E54" s="409" t="str">
        <v>Bergsåker 2:23</v>
      </c>
      <c r="F54" s="409" t="str">
        <v>FE927-PMA9966 Scancloud, SE-831 90 ÖSTERSUND</v>
      </c>
      <c r="G54" s="409" t="str">
        <v>0007:5591271431</v>
      </c>
      <c r="H54" s="409" t="str">
        <v>PMA9966@pdf.scancloud.se</v>
      </c>
      <c r="I54" s="410">
        <v>5591271431</v>
      </c>
      <c r="J54" s="409" t="str">
        <v>Fölvägen 5, 7, 9</v>
      </c>
      <c r="K54" s="409" t="str">
        <v>Sundsvall</v>
      </c>
      <c r="L54" s="410" t="str">
        <v>857 50</v>
      </c>
    </row>
    <row r="55" spans="1:12" x14ac:dyDescent="0.4">
      <c r="A55" s="409" t="str">
        <v>PMA9966</v>
      </c>
      <c r="B55" s="409" t="str">
        <v>Neobo Sundsvall AB</v>
      </c>
      <c r="C55" s="409" t="str">
        <v>559127-1431</v>
      </c>
      <c r="D55" s="410">
        <v>56607</v>
      </c>
      <c r="E55" s="409" t="str">
        <v>Bergsåker 2:26</v>
      </c>
      <c r="F55" s="409" t="str">
        <v>FE927-PMA9966 Scancloud, SE-831 90 ÖSTERSUND</v>
      </c>
      <c r="G55" s="409" t="str">
        <v>0007:5591271431</v>
      </c>
      <c r="H55" s="409" t="str">
        <v>PMA9966@pdf.scancloud.se</v>
      </c>
      <c r="I55" s="410">
        <v>5591271431</v>
      </c>
      <c r="J55" s="409" t="str">
        <v>Fölvägen 1, 3</v>
      </c>
      <c r="K55" s="409" t="str">
        <v>Sundsvall</v>
      </c>
      <c r="L55" s="410" t="str">
        <v>857 50</v>
      </c>
    </row>
    <row r="56" spans="1:12" x14ac:dyDescent="0.4">
      <c r="A56" s="409" t="str">
        <v>PMA9966</v>
      </c>
      <c r="B56" s="409" t="str">
        <v>Neobo Sundsvall AB</v>
      </c>
      <c r="C56" s="409" t="str">
        <v>559127-1431</v>
      </c>
      <c r="D56" s="410">
        <v>56608</v>
      </c>
      <c r="E56" s="409" t="str">
        <v>Bergsåker 2:29</v>
      </c>
      <c r="F56" s="409" t="str">
        <v>FE927-PMA9966 Scancloud, SE-831 90 ÖSTERSUND</v>
      </c>
      <c r="G56" s="409" t="str">
        <v>0007:5591271431</v>
      </c>
      <c r="H56" s="409" t="str">
        <v>PMA9966@pdf.scancloud.se</v>
      </c>
      <c r="I56" s="410">
        <v>5591271431</v>
      </c>
      <c r="J56" s="409" t="str">
        <v>Fölvägen 2, 4</v>
      </c>
      <c r="K56" s="409" t="str">
        <v>Sundsvall</v>
      </c>
      <c r="L56" s="410" t="str">
        <v>857 50</v>
      </c>
    </row>
    <row r="57" spans="1:12" x14ac:dyDescent="0.4">
      <c r="A57" s="409" t="str">
        <v>PMA9966</v>
      </c>
      <c r="B57" s="409" t="str">
        <v>Neobo Sundsvall AB</v>
      </c>
      <c r="C57" s="409" t="str">
        <v>559127-1431</v>
      </c>
      <c r="D57" s="410">
        <v>56610</v>
      </c>
      <c r="E57" s="409" t="str">
        <v>Aesculapius 3</v>
      </c>
      <c r="F57" s="409" t="str">
        <v>FE927-PMA9966 Scancloud, SE-831 90 ÖSTERSUND</v>
      </c>
      <c r="G57" s="409" t="str">
        <v>0007:5591271431</v>
      </c>
      <c r="H57" s="409" t="str">
        <v>PMA9966@pdf.scancloud.se</v>
      </c>
      <c r="I57" s="410">
        <v>5591271431</v>
      </c>
      <c r="J57" s="409" t="str">
        <v>Rådhusgatan 13, Nybrogatan 16</v>
      </c>
      <c r="K57" s="409" t="str">
        <v>Sundsvall</v>
      </c>
      <c r="L57" s="410" t="str">
        <v>852 31</v>
      </c>
    </row>
    <row r="58" spans="1:12" x14ac:dyDescent="0.4">
      <c r="A58" s="409" t="str">
        <v>PMA9978</v>
      </c>
      <c r="B58" s="409" t="str">
        <v>Neobo Umeå 2 AB</v>
      </c>
      <c r="C58" s="409" t="str">
        <v>559074-2630</v>
      </c>
      <c r="D58" s="410">
        <v>57801</v>
      </c>
      <c r="E58" s="409" t="str">
        <v>Vätten 2</v>
      </c>
      <c r="F58" s="409" t="str">
        <v>FE927-PMA9978 Scancloud, SE-831 90 ÖSTERSUND</v>
      </c>
      <c r="G58" s="409" t="str">
        <v>0007:5590742630</v>
      </c>
      <c r="H58" s="409" t="str">
        <v>PMA9978@pdf.scancloud.se</v>
      </c>
      <c r="I58" s="410">
        <v>5590742630</v>
      </c>
      <c r="J58" s="409" t="str">
        <v>Näckens väg 27</v>
      </c>
      <c r="K58" s="409" t="str">
        <v>Umeå</v>
      </c>
      <c r="L58" s="410" t="str">
        <v>907 53</v>
      </c>
    </row>
    <row r="59" spans="1:12" x14ac:dyDescent="0.4">
      <c r="A59" s="409" t="str">
        <v>PMA9979</v>
      </c>
      <c r="B59" s="409" t="str">
        <v>Neobo Umeå 3 AB</v>
      </c>
      <c r="C59" s="409" t="str">
        <v>559118-8395</v>
      </c>
      <c r="D59" s="410">
        <v>57901</v>
      </c>
      <c r="E59" s="409" t="str">
        <v>Vätten 3</v>
      </c>
      <c r="F59" s="409" t="str">
        <v>FE927-PMA9979 Scancloud, SE-831 90 ÖSTERSUND</v>
      </c>
      <c r="G59" s="409" t="str">
        <v>0007:5591188395</v>
      </c>
      <c r="H59" s="409" t="str">
        <v>PMA9979@pdf.scancloud.se</v>
      </c>
      <c r="I59" s="410">
        <v>5591188395</v>
      </c>
      <c r="J59" s="409" t="str">
        <v>Näckens Väg 25</v>
      </c>
      <c r="K59" s="409" t="str">
        <v>Umeå</v>
      </c>
      <c r="L59" s="410" t="str">
        <v>907 53</v>
      </c>
    </row>
    <row r="60" spans="1:12" x14ac:dyDescent="0.4">
      <c r="A60" s="409" t="str">
        <v>PMA9980</v>
      </c>
      <c r="B60" s="409" t="str">
        <v>Neobo Sollentuna Sjöstjärnan 2 AB</v>
      </c>
      <c r="C60" s="409" t="str">
        <v>559185-5720</v>
      </c>
      <c r="D60" s="410">
        <v>58001</v>
      </c>
      <c r="E60" s="409" t="str">
        <v>Sjöstjärnan 2</v>
      </c>
      <c r="F60" s="409" t="str">
        <v>FE927-PMA9980 Scancloud, SE-831 90 ÖSTERSUND</v>
      </c>
      <c r="G60" s="409" t="str">
        <v>0007:5591855720</v>
      </c>
      <c r="H60" s="409" t="str">
        <v>PMA9980@pdf.scancloud.se</v>
      </c>
      <c r="I60" s="410">
        <v>5591855720</v>
      </c>
      <c r="J60" s="409" t="str">
        <v>Lomvägen 23-25</v>
      </c>
      <c r="K60" s="409" t="str">
        <v>Sollentuna</v>
      </c>
      <c r="L60" s="410" t="str">
        <v>192 56</v>
      </c>
    </row>
    <row r="61" spans="1:12" x14ac:dyDescent="0.4">
      <c r="A61" s="409" t="str">
        <v>PMA9982</v>
      </c>
      <c r="B61" s="409" t="str">
        <v>Neobo Sundsvall Granlodrakar AB</v>
      </c>
      <c r="C61" s="409" t="str">
        <v>559200-5580</v>
      </c>
      <c r="D61" s="410">
        <v>58200</v>
      </c>
      <c r="E61" s="409" t="str">
        <v>Ej fast Neobo Sundsvall Granlodrakar AB</v>
      </c>
      <c r="F61" s="409" t="str">
        <v>FE927-PMA9982 Scancloud, SE-831 90 ÖSTERSUND</v>
      </c>
      <c r="G61" s="409" t="str">
        <v>0007:5592005580</v>
      </c>
      <c r="H61" s="409" t="str">
        <v>PMA9982@pdf.scancloud.se</v>
      </c>
      <c r="I61" s="410">
        <v>5592005580</v>
      </c>
      <c r="J61" s="409" t="str">
        <v>Mäster Samuelsgatan 42</v>
      </c>
      <c r="K61" s="409" t="str">
        <v>Stockholm</v>
      </c>
      <c r="L61" s="410" t="str">
        <v>111 57</v>
      </c>
    </row>
    <row r="62" spans="1:12" x14ac:dyDescent="0.4">
      <c r="A62" s="409" t="str">
        <v>PMA9985</v>
      </c>
      <c r="B62" s="409" t="str">
        <v>Neobo Fenja Agne AB</v>
      </c>
      <c r="C62" s="409" t="str">
        <v>556551-6522</v>
      </c>
      <c r="D62" s="410">
        <v>58501</v>
      </c>
      <c r="E62" s="409" t="str">
        <v>Fenja 11</v>
      </c>
      <c r="F62" s="409" t="str">
        <v>FE927-PMA9985 Scancloud, SE-831 90 ÖSTERSUND</v>
      </c>
      <c r="G62" s="409" t="str">
        <v>0007:5565516522</v>
      </c>
      <c r="H62" s="409" t="str">
        <v>PMA9985@pdf.scancloud.se</v>
      </c>
      <c r="I62" s="410">
        <v>5565516522</v>
      </c>
      <c r="J62" s="409" t="str">
        <v>Stora Gatan 9, Västra Åpromenaden 22 A- C, Östra Långgatan 5</v>
      </c>
      <c r="K62" s="409" t="str">
        <v>Köping</v>
      </c>
      <c r="L62" s="410" t="str">
        <v>731 32</v>
      </c>
    </row>
    <row r="63" spans="1:12" x14ac:dyDescent="0.4">
      <c r="A63" s="409" t="str">
        <v>PMA9985</v>
      </c>
      <c r="B63" s="409" t="str">
        <v>Neobo Fenja Agne AB</v>
      </c>
      <c r="C63" s="409" t="str">
        <v>556551-6522</v>
      </c>
      <c r="D63" s="410">
        <v>58502</v>
      </c>
      <c r="E63" s="409" t="str">
        <v>Agne 14</v>
      </c>
      <c r="F63" s="409" t="str">
        <v>FE927-PMA9985 Scancloud, SE-831 90 ÖSTERSUND</v>
      </c>
      <c r="G63" s="409" t="str">
        <v>0007:5565516522</v>
      </c>
      <c r="H63" s="409" t="str">
        <v>PMA9985@pdf.scancloud.se</v>
      </c>
      <c r="I63" s="410">
        <v>5565516522</v>
      </c>
      <c r="J63" s="409" t="str">
        <v>Borgmästaregatan 18A-C, 20A-C</v>
      </c>
      <c r="K63" s="409" t="str">
        <v>Köping</v>
      </c>
      <c r="L63" s="410" t="str">
        <v>731 33</v>
      </c>
    </row>
    <row r="64" spans="1:12" x14ac:dyDescent="0.4">
      <c r="A64" s="409" t="str">
        <v>PMA9986</v>
      </c>
      <c r="B64" s="409" t="str">
        <v>Neobo Köping Saga &amp; Ale AB</v>
      </c>
      <c r="C64" s="409" t="str">
        <v>559059-5426</v>
      </c>
      <c r="D64" s="410">
        <v>58601</v>
      </c>
      <c r="E64" s="409" t="str">
        <v>Saga 3</v>
      </c>
      <c r="F64" s="409" t="str">
        <v>FE927-PMA9986 Scancloud, SE-831 90 ÖSTERSUND</v>
      </c>
      <c r="G64" s="409" t="str">
        <v>0007:5590595426</v>
      </c>
      <c r="H64" s="409" t="str">
        <v>PMA9986@pdf.scancloud.se</v>
      </c>
      <c r="I64" s="410">
        <v>5590595426</v>
      </c>
      <c r="J64" s="409" t="str">
        <v>Västeråsvägen 9A-B</v>
      </c>
      <c r="K64" s="409" t="str">
        <v>Köping</v>
      </c>
      <c r="L64" s="410" t="str">
        <v>731 41</v>
      </c>
    </row>
    <row r="65" spans="1:12" x14ac:dyDescent="0.4">
      <c r="A65" s="409" t="str">
        <v>PMA9986</v>
      </c>
      <c r="B65" s="409" t="str">
        <v>Neobo Köping Saga &amp; Ale AB</v>
      </c>
      <c r="C65" s="409" t="str">
        <v>559059-5426</v>
      </c>
      <c r="D65" s="410">
        <v>58602</v>
      </c>
      <c r="E65" s="409" t="str">
        <v>Ale 5</v>
      </c>
      <c r="F65" s="409" t="str">
        <v>FE927-PMA9986 Scancloud, SE-831 90 ÖSTERSUND</v>
      </c>
      <c r="G65" s="409" t="str">
        <v>0007:5590595426</v>
      </c>
      <c r="H65" s="409" t="str">
        <v>PMA9986@pdf.scancloud.se</v>
      </c>
      <c r="I65" s="410">
        <v>5590595426</v>
      </c>
      <c r="J65" s="409" t="str">
        <v>Kolsvagatan 2 A-B</v>
      </c>
      <c r="K65" s="409" t="str">
        <v>Köping</v>
      </c>
      <c r="L65" s="410" t="str">
        <v>731 33</v>
      </c>
    </row>
    <row r="66" spans="1:12" x14ac:dyDescent="0.4">
      <c r="A66" s="409" t="str">
        <v>PMA9987</v>
      </c>
      <c r="B66" s="409" t="str">
        <v>Neobo Köping Stadskanten AB</v>
      </c>
      <c r="C66" s="409" t="str">
        <v>559157-4362</v>
      </c>
      <c r="D66" s="410">
        <v>58701</v>
      </c>
      <c r="E66" s="409" t="str">
        <v>Bronsspännet 3</v>
      </c>
      <c r="F66" s="409" t="str">
        <v>FE927-PMA9987 Scancloud, SE-831 90 ÖSTERSUND</v>
      </c>
      <c r="G66" s="409" t="str">
        <v>0007:5591574362</v>
      </c>
      <c r="H66" s="409" t="str">
        <v>PMA9987@pdf.scancloud.se</v>
      </c>
      <c r="I66" s="410">
        <v>5591574362</v>
      </c>
      <c r="J66" s="409" t="str">
        <v>Nyckelbergsvägen 44A-B</v>
      </c>
      <c r="K66" s="409" t="str">
        <v>Köping</v>
      </c>
      <c r="L66" s="410" t="str">
        <v>731 34</v>
      </c>
    </row>
    <row r="67" spans="1:12" x14ac:dyDescent="0.4">
      <c r="A67" s="409" t="str">
        <v>PMA9987</v>
      </c>
      <c r="B67" s="409" t="str">
        <v>Neobo Köping Stadskanten AB</v>
      </c>
      <c r="C67" s="409" t="str">
        <v>559157-4362</v>
      </c>
      <c r="D67" s="410">
        <v>58702</v>
      </c>
      <c r="E67" s="409" t="str">
        <v>Bronsspännet 4 &amp; 5</v>
      </c>
      <c r="F67" s="409" t="str">
        <v>FE927-PMA9987 Scancloud, SE-831 90 ÖSTERSUND</v>
      </c>
      <c r="G67" s="409" t="str">
        <v>0007:5591574362</v>
      </c>
      <c r="H67" s="409" t="str">
        <v>PMA9987@pdf.scancloud.se</v>
      </c>
      <c r="I67" s="410">
        <v>5591574362</v>
      </c>
      <c r="J67" s="409" t="str">
        <v>Nyckelbergsvägen 46 A-B, Mariebergsgastan 11 A-B</v>
      </c>
      <c r="K67" s="409" t="str">
        <v>Köping</v>
      </c>
      <c r="L67" s="410" t="str">
        <v>731 34</v>
      </c>
    </row>
    <row r="68" spans="1:12" x14ac:dyDescent="0.4">
      <c r="A68" s="409" t="str">
        <v>PMA9987</v>
      </c>
      <c r="B68" s="409" t="str">
        <v>Neobo Köping Stadskanten AB</v>
      </c>
      <c r="C68" s="409" t="str">
        <v>559157-4362</v>
      </c>
      <c r="D68" s="410">
        <v>58703</v>
      </c>
      <c r="E68" s="409" t="str">
        <v>Edda 9</v>
      </c>
      <c r="F68" s="409" t="str">
        <v>FE927-PMA9987 Scancloud, SE-831 90 ÖSTERSUND</v>
      </c>
      <c r="G68" s="409" t="str">
        <v>0007:5591574362</v>
      </c>
      <c r="H68" s="409" t="str">
        <v>PMA9987@pdf.scancloud.se</v>
      </c>
      <c r="I68" s="410">
        <v>5591574362</v>
      </c>
      <c r="J68" s="409" t="str">
        <v>Västra Långgatan 3 A-B</v>
      </c>
      <c r="K68" s="409" t="str">
        <v>Köping</v>
      </c>
      <c r="L68" s="410" t="str">
        <v>731 32</v>
      </c>
    </row>
    <row r="69" spans="1:12" x14ac:dyDescent="0.4">
      <c r="A69" s="409" t="str">
        <v>PMA9987</v>
      </c>
      <c r="B69" s="409" t="str">
        <v>Neobo Köping Stadskanten AB</v>
      </c>
      <c r="C69" s="409" t="str">
        <v>559157-4362</v>
      </c>
      <c r="D69" s="410">
        <v>58704</v>
      </c>
      <c r="E69" s="409" t="str">
        <v>Fjolner 5</v>
      </c>
      <c r="F69" s="409" t="str">
        <v>FE927-PMA9987 Scancloud, SE-831 90 ÖSTERSUND</v>
      </c>
      <c r="G69" s="409" t="str">
        <v>0007:5591574362</v>
      </c>
      <c r="H69" s="409" t="str">
        <v>PMA9987@pdf.scancloud.se</v>
      </c>
      <c r="I69" s="410">
        <v>5591574362</v>
      </c>
      <c r="J69" s="409" t="str">
        <v>Stora gatan 4 A-B, Västra Långgatan 8</v>
      </c>
      <c r="K69" s="409" t="str">
        <v>Köping</v>
      </c>
      <c r="L69" s="410" t="str">
        <v>731 30</v>
      </c>
    </row>
    <row r="70" spans="1:12" x14ac:dyDescent="0.4">
      <c r="A70" s="409" t="str">
        <v>PMA9987</v>
      </c>
      <c r="B70" s="409" t="str">
        <v>Neobo Köping Stadskanten AB</v>
      </c>
      <c r="C70" s="409" t="str">
        <v>559157-4362</v>
      </c>
      <c r="D70" s="410">
        <v>58705</v>
      </c>
      <c r="E70" s="409" t="str">
        <v>Gimle 15</v>
      </c>
      <c r="F70" s="409" t="str">
        <v>FE927-PMA9987 Scancloud, SE-831 90 ÖSTERSUND</v>
      </c>
      <c r="G70" s="409" t="str">
        <v>0007:5591574362</v>
      </c>
      <c r="H70" s="409" t="str">
        <v>PMA9987@pdf.scancloud.se</v>
      </c>
      <c r="I70" s="410">
        <v>5591574362</v>
      </c>
      <c r="J70" s="409" t="str">
        <v>Östra Långgatan 17 A-B</v>
      </c>
      <c r="K70" s="409" t="str">
        <v>Köping</v>
      </c>
      <c r="L70" s="410" t="str">
        <v>731 30</v>
      </c>
    </row>
    <row r="71" spans="1:12" x14ac:dyDescent="0.4">
      <c r="A71" s="409" t="str">
        <v>PMA9987</v>
      </c>
      <c r="B71" s="409" t="str">
        <v>Neobo Köping Stadskanten AB</v>
      </c>
      <c r="C71" s="409" t="str">
        <v>559157-4362</v>
      </c>
      <c r="D71" s="410">
        <v>58706</v>
      </c>
      <c r="E71" s="409" t="str">
        <v>Runa 6</v>
      </c>
      <c r="F71" s="409" t="str">
        <v>FE927-PMA9987 Scancloud, SE-831 90 ÖSTERSUND</v>
      </c>
      <c r="G71" s="409" t="str">
        <v>0007:5591574362</v>
      </c>
      <c r="H71" s="409" t="str">
        <v>PMA9987@pdf.scancloud.se</v>
      </c>
      <c r="I71" s="410">
        <v>5591574362</v>
      </c>
      <c r="J71" s="409" t="str">
        <v>Humlegårdsgatan 4A-B</v>
      </c>
      <c r="K71" s="409" t="str">
        <v>Köping</v>
      </c>
      <c r="L71" s="410" t="str">
        <v>731 30</v>
      </c>
    </row>
    <row r="72" spans="1:12" x14ac:dyDescent="0.4">
      <c r="A72" s="409" t="str">
        <v>PMA9987</v>
      </c>
      <c r="B72" s="409" t="str">
        <v>Neobo Köping Stadskanten AB</v>
      </c>
      <c r="C72" s="409" t="str">
        <v>559157-4362</v>
      </c>
      <c r="D72" s="410">
        <v>58707</v>
      </c>
      <c r="E72" s="409" t="str">
        <v>Skandia 2</v>
      </c>
      <c r="F72" s="409" t="str">
        <v>FE927-PMA9987 Scancloud, SE-831 90 ÖSTERSUND</v>
      </c>
      <c r="G72" s="409" t="str">
        <v>0007:5591574362</v>
      </c>
      <c r="H72" s="409" t="str">
        <v>PMA9987@pdf.scancloud.se</v>
      </c>
      <c r="I72" s="410">
        <v>5591574362</v>
      </c>
      <c r="J72" s="409" t="str">
        <v>Esplanaden 5A-B</v>
      </c>
      <c r="K72" s="409" t="str">
        <v>Köping</v>
      </c>
      <c r="L72" s="410" t="str">
        <v>731 30</v>
      </c>
    </row>
    <row r="73" spans="1:12" x14ac:dyDescent="0.4">
      <c r="A73" s="409" t="str">
        <v>PMA9988</v>
      </c>
      <c r="B73" s="409" t="str">
        <v>Neobo Köping Innerstaden 1:38 AB</v>
      </c>
      <c r="C73" s="409" t="str">
        <v>559113-0405</v>
      </c>
      <c r="D73" s="410">
        <v>58801</v>
      </c>
      <c r="E73" s="409" t="str">
        <v>Innerstaden 1:38</v>
      </c>
      <c r="F73" s="409" t="str">
        <v>FE927-PMA9988 Scancloud, SE-831 90 ÖSTERSUND</v>
      </c>
      <c r="G73" s="409" t="str">
        <v>0007:5591130405</v>
      </c>
      <c r="H73" s="409" t="str">
        <v>PMA9988@pdf.scancloud.se</v>
      </c>
      <c r="I73" s="410">
        <v>5591130405</v>
      </c>
      <c r="J73" s="409" t="str">
        <v>Västra Långgatan, Nygatan</v>
      </c>
      <c r="K73" s="409" t="str">
        <v>Köping</v>
      </c>
      <c r="L73" s="410" t="str">
        <v>731 30</v>
      </c>
    </row>
    <row r="74" spans="1:12" x14ac:dyDescent="0.4">
      <c r="A74" s="409" t="str">
        <v>PMA9993</v>
      </c>
      <c r="B74" s="409" t="str">
        <v>Neobo Isaksdal AB</v>
      </c>
      <c r="C74" s="409" t="str">
        <v>556897-8257</v>
      </c>
      <c r="D74" s="410">
        <v>59301</v>
      </c>
      <c r="E74" s="409" t="str">
        <v>Svetsaren 9</v>
      </c>
      <c r="F74" s="409" t="str">
        <v>FE927-PMA9993 Scancloud, SE-831 90 ÖSTERSUND</v>
      </c>
      <c r="G74" s="409" t="str">
        <v>0007:5568978257</v>
      </c>
      <c r="H74" s="409" t="str">
        <v>PMA9993@pdf.scancloud.se</v>
      </c>
      <c r="I74" s="410">
        <v>5568978257</v>
      </c>
      <c r="J74" s="409" t="str">
        <v>Runebergsgatan 46 A-H, 48 A-G</v>
      </c>
      <c r="K74" s="409" t="str">
        <v>Nyköping</v>
      </c>
      <c r="L74" s="410" t="str">
        <v>611 37</v>
      </c>
    </row>
    <row r="75" spans="1:12" x14ac:dyDescent="0.4">
      <c r="A75" s="409" t="str">
        <v>PMA9994</v>
      </c>
      <c r="B75" s="409" t="str">
        <v>Neobo Nynäshamn AB</v>
      </c>
      <c r="C75" s="409" t="str">
        <v>556919-3773</v>
      </c>
      <c r="D75" s="410">
        <v>59401</v>
      </c>
      <c r="E75" s="409" t="str">
        <v>Ratten 2</v>
      </c>
      <c r="F75" s="409" t="str">
        <v>FE927-PMA9994 Scancloud, SE-831 90 ÖSTERSUND</v>
      </c>
      <c r="G75" s="409" t="str">
        <v>0007:5569193773</v>
      </c>
      <c r="H75" s="409" t="str">
        <v>PMA9994@pdf.scancloud.se</v>
      </c>
      <c r="I75" s="410">
        <v>5569193773</v>
      </c>
      <c r="J75" s="409" t="str">
        <v>Heimdalsvägen 18-28</v>
      </c>
      <c r="K75" s="409" t="str">
        <v>Nynäshamn</v>
      </c>
      <c r="L75" s="410" t="str">
        <v>149 32</v>
      </c>
    </row>
    <row r="76" spans="1:12" x14ac:dyDescent="0.4">
      <c r="A76" s="409" t="str">
        <v>PMA9994</v>
      </c>
      <c r="B76" s="409" t="str">
        <v>Neobo Nynäshamn AB</v>
      </c>
      <c r="C76" s="409" t="str">
        <v>556919-3773</v>
      </c>
      <c r="D76" s="410">
        <v>59402</v>
      </c>
      <c r="E76" s="409" t="str">
        <v>Balder Västra 1</v>
      </c>
      <c r="F76" s="409" t="str">
        <v>FE927-PMA9994 Scancloud, SE-831 90 ÖSTERSUND</v>
      </c>
      <c r="G76" s="409" t="str">
        <v>0007:5569193773</v>
      </c>
      <c r="H76" s="409" t="str">
        <v>PMA9994@pdf.scancloud.se</v>
      </c>
      <c r="I76" s="410">
        <v>5569193773</v>
      </c>
      <c r="J76" s="409" t="str">
        <v>Lövlundsvägen 18-22, Åkargränd 5</v>
      </c>
      <c r="K76" s="409" t="str">
        <v>Nynäshamn</v>
      </c>
      <c r="L76" s="410" t="str">
        <v>149 30</v>
      </c>
    </row>
    <row r="77" spans="1:12" x14ac:dyDescent="0.4">
      <c r="A77" s="409" t="str">
        <v>PMA9994</v>
      </c>
      <c r="B77" s="409" t="str">
        <v>Neobo Nynäshamn AB</v>
      </c>
      <c r="C77" s="409" t="str">
        <v>556919-3773</v>
      </c>
      <c r="D77" s="410">
        <v>59403</v>
      </c>
      <c r="E77" s="409" t="str">
        <v>Ribban 9</v>
      </c>
      <c r="F77" s="409" t="str">
        <v>FE927-PMA9994 Scancloud, SE-831 90 ÖSTERSUND</v>
      </c>
      <c r="G77" s="409" t="str">
        <v>0007:5569193773</v>
      </c>
      <c r="H77" s="409" t="str">
        <v>PMA9994@pdf.scancloud.se</v>
      </c>
      <c r="I77" s="410">
        <v>5569193773</v>
      </c>
      <c r="J77" s="409" t="str">
        <v>Backluravägen 27-35</v>
      </c>
      <c r="K77" s="409" t="str">
        <v>Nynäshamn</v>
      </c>
      <c r="L77" s="410" t="str">
        <v>149 43</v>
      </c>
    </row>
    <row r="78" spans="1:12" x14ac:dyDescent="0.4">
      <c r="A78" s="409" t="str">
        <v>PMA9994</v>
      </c>
      <c r="B78" s="409" t="str">
        <v>Neobo Nynäshamn AB</v>
      </c>
      <c r="C78" s="409" t="str">
        <v>556919-3773</v>
      </c>
      <c r="D78" s="410">
        <v>59404</v>
      </c>
      <c r="E78" s="409" t="str">
        <v>Humlan 8</v>
      </c>
      <c r="F78" s="409" t="str">
        <v>FE927-PMA9994 Scancloud, SE-831 90 ÖSTERSUND</v>
      </c>
      <c r="G78" s="409" t="str">
        <v>0007:5569193773</v>
      </c>
      <c r="H78" s="409" t="str">
        <v>PMA9994@pdf.scancloud.se</v>
      </c>
      <c r="I78" s="410">
        <v>5569193773</v>
      </c>
      <c r="J78" s="409" t="str">
        <v>Fröjas Väg 1-45</v>
      </c>
      <c r="K78" s="409" t="str">
        <v>Nynäshamn</v>
      </c>
      <c r="L78" s="410" t="str">
        <v>149 33</v>
      </c>
    </row>
    <row r="79" spans="1:12" x14ac:dyDescent="0.4">
      <c r="A79" s="409" t="str">
        <v>PMA99600</v>
      </c>
      <c r="B79" s="409" t="str">
        <v>Neobo Parken AB</v>
      </c>
      <c r="C79" s="409" t="str">
        <v>559227-6314</v>
      </c>
      <c r="D79" s="410">
        <v>60000</v>
      </c>
      <c r="E79" s="409" t="str">
        <v>Ej fast Neobo Parken AB</v>
      </c>
      <c r="F79" s="409" t="str">
        <v>FE927-PMA99600 Scancloud, SE-831 90 ÖSTERSUND</v>
      </c>
      <c r="G79" s="409" t="str">
        <v>0007:5592276314</v>
      </c>
      <c r="H79" s="409" t="str">
        <v>PMA99600@pdf.scancloud.se</v>
      </c>
      <c r="I79" s="410">
        <v>5592276314</v>
      </c>
      <c r="J79" s="409" t="str">
        <v>Mäster Samuelsgatan 42</v>
      </c>
      <c r="K79" s="409" t="str">
        <v>Stockholm</v>
      </c>
      <c r="L79" s="410" t="str">
        <v>111 57</v>
      </c>
    </row>
    <row r="80" spans="1:12" x14ac:dyDescent="0.4">
      <c r="A80" s="409" t="str">
        <v>PMA99603</v>
      </c>
      <c r="B80" s="409" t="str">
        <v>Neobo Knivsta Gredelby AB</v>
      </c>
      <c r="C80" s="409" t="str">
        <v>559218-2215</v>
      </c>
      <c r="D80" s="410">
        <v>60301</v>
      </c>
      <c r="E80" s="409" t="str">
        <v>Gredelby 7:85</v>
      </c>
      <c r="F80" s="409" t="str">
        <v>FE927-PMA99603 Scancloud, SE-831 90 ÖSTERSUND</v>
      </c>
      <c r="G80" s="409" t="str">
        <v>0007:5592182215</v>
      </c>
      <c r="H80" s="409" t="str">
        <v>PMA99603@pdf.scancloud.se</v>
      </c>
      <c r="I80" s="410">
        <v>5592182215</v>
      </c>
      <c r="J80" s="409" t="str">
        <v>Centralvägen 15</v>
      </c>
      <c r="K80" s="409" t="str">
        <v>Knivsta</v>
      </c>
      <c r="L80" s="410" t="str">
        <v>741 39</v>
      </c>
    </row>
    <row r="81" spans="1:12" x14ac:dyDescent="0.4">
      <c r="A81" s="409" t="str">
        <v>PMA99610</v>
      </c>
      <c r="B81" s="409" t="str">
        <v>Neobo Mitt Holding AB</v>
      </c>
      <c r="C81" s="409" t="str">
        <v>559222-2995</v>
      </c>
      <c r="D81" s="410">
        <v>61000</v>
      </c>
      <c r="E81" s="409" t="str">
        <v>Ej fast Neobo Mitt Holding AB</v>
      </c>
      <c r="F81" s="409" t="str">
        <v>FE927-PMA99610 Scancloud, SE-831 90 ÖSTERSUND</v>
      </c>
      <c r="G81" s="409" t="str">
        <v>0007:5592222995</v>
      </c>
      <c r="H81" s="409" t="str">
        <v>PMA99610@pdf.scancloud.se</v>
      </c>
      <c r="I81" s="410">
        <v>5592222995</v>
      </c>
      <c r="J81" s="409" t="str">
        <v>Mäster Samuelsgatan 42</v>
      </c>
      <c r="K81" s="409" t="str">
        <v>Stockholm</v>
      </c>
      <c r="L81" s="410" t="str">
        <v>111 57</v>
      </c>
    </row>
    <row r="82" spans="1:12" x14ac:dyDescent="0.4">
      <c r="A82" s="409" t="str">
        <v>PMA99611</v>
      </c>
      <c r="B82" s="409" t="str">
        <v>Neobo Tranås AB</v>
      </c>
      <c r="C82" s="409" t="str">
        <v>556707-6616</v>
      </c>
      <c r="D82" s="410">
        <v>61101</v>
      </c>
      <c r="E82" s="409" t="str">
        <v>Apollo 1</v>
      </c>
      <c r="F82" s="409" t="str">
        <v>FE927-PMA99611 Scancloud, SE-831 90 ÖSTERSUND</v>
      </c>
      <c r="G82" s="409" t="str">
        <v>0007:5567076616</v>
      </c>
      <c r="H82" s="409" t="str">
        <v>PMA99611@pdf.scancloud.se</v>
      </c>
      <c r="I82" s="410">
        <v>5567076616</v>
      </c>
      <c r="J82" s="409" t="str">
        <v>Domaregatan 11, Vegagatan 1-5, Västra Bergsgatan 17</v>
      </c>
      <c r="K82" s="409" t="str">
        <v>Tranås</v>
      </c>
      <c r="L82" s="410" t="str">
        <v>573 35</v>
      </c>
    </row>
    <row r="83" spans="1:12" x14ac:dyDescent="0.4">
      <c r="A83" s="409" t="str">
        <v>PMA99611</v>
      </c>
      <c r="B83" s="409" t="str">
        <v>Neobo Tranås AB</v>
      </c>
      <c r="C83" s="409" t="str">
        <v>556707-6616</v>
      </c>
      <c r="D83" s="410">
        <v>61102</v>
      </c>
      <c r="E83" s="409" t="str">
        <v>Diana 1</v>
      </c>
      <c r="F83" s="409" t="str">
        <v>FE927-PMA99611 Scancloud, SE-831 90 ÖSTERSUND</v>
      </c>
      <c r="G83" s="409" t="str">
        <v>0007:5567076616</v>
      </c>
      <c r="H83" s="409" t="str">
        <v>PMA99611@pdf.scancloud.se</v>
      </c>
      <c r="I83" s="410">
        <v>5567076616</v>
      </c>
      <c r="J83" s="409" t="str">
        <v>Västra Bergsgatan 2-12</v>
      </c>
      <c r="K83" s="409" t="str">
        <v>Tranås</v>
      </c>
      <c r="L83" s="410" t="str">
        <v>573 35</v>
      </c>
    </row>
    <row r="84" spans="1:12" x14ac:dyDescent="0.4">
      <c r="A84" s="409" t="str">
        <v>PMA99611</v>
      </c>
      <c r="B84" s="409" t="str">
        <v>Neobo Tranås AB</v>
      </c>
      <c r="C84" s="409" t="str">
        <v>556707-6616</v>
      </c>
      <c r="D84" s="410">
        <v>61103</v>
      </c>
      <c r="E84" s="409" t="str">
        <v>Kometen 20</v>
      </c>
      <c r="F84" s="409" t="str">
        <v>FE927-PMA99611 Scancloud, SE-831 90 ÖSTERSUND</v>
      </c>
      <c r="G84" s="409" t="str">
        <v>0007:5567076616</v>
      </c>
      <c r="H84" s="409" t="str">
        <v>PMA99611@pdf.scancloud.se</v>
      </c>
      <c r="I84" s="410">
        <v>5567076616</v>
      </c>
      <c r="J84" s="409" t="str">
        <v>Västra Bergsgatan 7-13, Domaregatan 12</v>
      </c>
      <c r="K84" s="409" t="str">
        <v>Tranås</v>
      </c>
      <c r="L84" s="410" t="str">
        <v>573 35</v>
      </c>
    </row>
    <row r="85" spans="1:12" x14ac:dyDescent="0.4">
      <c r="A85" s="409" t="str">
        <v>PMA99611</v>
      </c>
      <c r="B85" s="409" t="str">
        <v>Neobo Tranås AB</v>
      </c>
      <c r="C85" s="409" t="str">
        <v>556707-6616</v>
      </c>
      <c r="D85" s="410">
        <v>61104</v>
      </c>
      <c r="E85" s="409" t="str">
        <v>Kråkbäret 1</v>
      </c>
      <c r="F85" s="409" t="str">
        <v>FE927-PMA99611 Scancloud, SE-831 90 ÖSTERSUND</v>
      </c>
      <c r="G85" s="409" t="str">
        <v>0007:5567076616</v>
      </c>
      <c r="H85" s="409" t="str">
        <v>PMA99611@pdf.scancloud.se</v>
      </c>
      <c r="I85" s="410">
        <v>5567076616</v>
      </c>
      <c r="J85" s="409" t="str">
        <v>Mildvädersgatan 1-79</v>
      </c>
      <c r="K85" s="409" t="str">
        <v>Tranås</v>
      </c>
      <c r="L85" s="410" t="str">
        <v>573 35</v>
      </c>
    </row>
    <row r="86" spans="1:12" x14ac:dyDescent="0.4">
      <c r="A86" s="409" t="str">
        <v>PMA99611</v>
      </c>
      <c r="B86" s="409" t="str">
        <v>Neobo Tranås AB</v>
      </c>
      <c r="C86" s="409" t="str">
        <v>556707-6616</v>
      </c>
      <c r="D86" s="410">
        <v>61105</v>
      </c>
      <c r="E86" s="409" t="str">
        <v>Lyktan 7</v>
      </c>
      <c r="F86" s="409" t="str">
        <v>FE927-PMA99611 Scancloud, SE-831 90 ÖSTERSUND</v>
      </c>
      <c r="G86" s="409" t="str">
        <v>0007:5567076616</v>
      </c>
      <c r="H86" s="409" t="str">
        <v>PMA99611@pdf.scancloud.se</v>
      </c>
      <c r="I86" s="410">
        <v>5567076616</v>
      </c>
      <c r="J86" s="409" t="str">
        <v>Storgatan 30, Ågatan 21</v>
      </c>
      <c r="K86" s="409" t="str">
        <v>Tranås</v>
      </c>
      <c r="L86" s="410" t="str">
        <v>573 32</v>
      </c>
    </row>
    <row r="87" spans="1:12" x14ac:dyDescent="0.4">
      <c r="A87" s="409" t="str">
        <v>PMA99611</v>
      </c>
      <c r="B87" s="409" t="str">
        <v>Neobo Tranås AB</v>
      </c>
      <c r="C87" s="409" t="str">
        <v>556707-6616</v>
      </c>
      <c r="D87" s="410">
        <v>61106</v>
      </c>
      <c r="E87" s="409" t="str">
        <v>Lyktan 9</v>
      </c>
      <c r="F87" s="409" t="str">
        <v>FE927-PMA99611 Scancloud, SE-831 90 ÖSTERSUND</v>
      </c>
      <c r="G87" s="409" t="str">
        <v>0007:5567076616</v>
      </c>
      <c r="H87" s="409" t="str">
        <v>PMA99611@pdf.scancloud.se</v>
      </c>
      <c r="I87" s="410">
        <v>5567076616</v>
      </c>
      <c r="J87" s="409" t="str">
        <v>Storgatan 26, Ågatan 17</v>
      </c>
      <c r="K87" s="409" t="str">
        <v>Tranås</v>
      </c>
      <c r="L87" s="410" t="str">
        <v>573 32</v>
      </c>
    </row>
    <row r="88" spans="1:12" x14ac:dyDescent="0.4">
      <c r="A88" s="409" t="str">
        <v>PMA99611</v>
      </c>
      <c r="B88" s="409" t="str">
        <v>Neobo Tranås AB</v>
      </c>
      <c r="C88" s="409" t="str">
        <v>556707-6616</v>
      </c>
      <c r="D88" s="410">
        <v>61107</v>
      </c>
      <c r="E88" s="409" t="str">
        <v>Norrmalm 18</v>
      </c>
      <c r="F88" s="409" t="str">
        <v>FE927-PMA99611 Scancloud, SE-831 90 ÖSTERSUND</v>
      </c>
      <c r="G88" s="409" t="str">
        <v>0007:5567076616</v>
      </c>
      <c r="H88" s="409" t="str">
        <v>PMA99611@pdf.scancloud.se</v>
      </c>
      <c r="I88" s="410">
        <v>5567076616</v>
      </c>
      <c r="J88" s="409" t="str">
        <v>Storgatan 51, Falkgatan 7, Nygatan 24</v>
      </c>
      <c r="K88" s="409" t="str">
        <v>Tranås</v>
      </c>
      <c r="L88" s="410" t="str">
        <v>573 32</v>
      </c>
    </row>
    <row r="89" spans="1:12" x14ac:dyDescent="0.4">
      <c r="A89" s="409" t="str">
        <v>PMA99611</v>
      </c>
      <c r="B89" s="409" t="str">
        <v>Neobo Tranås AB</v>
      </c>
      <c r="C89" s="409" t="str">
        <v>556707-6616</v>
      </c>
      <c r="D89" s="410">
        <v>61108</v>
      </c>
      <c r="E89" s="409" t="str">
        <v>Nötskrikan 12</v>
      </c>
      <c r="F89" s="409" t="str">
        <v>FE927-PMA99611 Scancloud, SE-831 90 ÖSTERSUND</v>
      </c>
      <c r="G89" s="409" t="str">
        <v>0007:5567076616</v>
      </c>
      <c r="H89" s="409" t="str">
        <v>PMA99611@pdf.scancloud.se</v>
      </c>
      <c r="I89" s="410">
        <v>5567076616</v>
      </c>
      <c r="J89" s="409" t="str">
        <v>Vasagatan 27, Torsgatan 24</v>
      </c>
      <c r="K89" s="409" t="str">
        <v>Tranås</v>
      </c>
      <c r="L89" s="410" t="str">
        <v>573 31</v>
      </c>
    </row>
    <row r="90" spans="1:12" x14ac:dyDescent="0.4">
      <c r="A90" s="409" t="str">
        <v>PMA99611</v>
      </c>
      <c r="B90" s="409" t="str">
        <v>Neobo Tranås AB</v>
      </c>
      <c r="C90" s="409" t="str">
        <v>556707-6616</v>
      </c>
      <c r="D90" s="410">
        <v>61109</v>
      </c>
      <c r="E90" s="409" t="str">
        <v>Oden 11</v>
      </c>
      <c r="F90" s="409" t="str">
        <v>FE927-PMA99611 Scancloud, SE-831 90 ÖSTERSUND</v>
      </c>
      <c r="G90" s="409" t="str">
        <v>0007:5567076616</v>
      </c>
      <c r="H90" s="409" t="str">
        <v>PMA99611@pdf.scancloud.se</v>
      </c>
      <c r="I90" s="410">
        <v>5567076616</v>
      </c>
      <c r="J90" s="409" t="str">
        <v>Storgatan 41, Missionsgatan 1, Nygatan 14</v>
      </c>
      <c r="K90" s="409" t="str">
        <v>Tranås</v>
      </c>
      <c r="L90" s="410" t="str">
        <v>573 32</v>
      </c>
    </row>
    <row r="91" spans="1:12" x14ac:dyDescent="0.4">
      <c r="A91" s="409" t="str">
        <v>PMA99611</v>
      </c>
      <c r="B91" s="409" t="str">
        <v>Neobo Tranås AB</v>
      </c>
      <c r="C91" s="409" t="str">
        <v>556707-6616</v>
      </c>
      <c r="D91" s="410">
        <v>61110</v>
      </c>
      <c r="E91" s="409" t="str">
        <v>Oden 6</v>
      </c>
      <c r="F91" s="409" t="str">
        <v>FE927-PMA99611 Scancloud, SE-831 90 ÖSTERSUND</v>
      </c>
      <c r="G91" s="409" t="str">
        <v>0007:5567076616</v>
      </c>
      <c r="H91" s="409" t="str">
        <v>PMA99611@pdf.scancloud.se</v>
      </c>
      <c r="I91" s="410">
        <v>5567076616</v>
      </c>
      <c r="J91" s="409" t="str">
        <v>Storgatan 49, Falkgatan 6</v>
      </c>
      <c r="K91" s="409" t="str">
        <v>Tranås</v>
      </c>
      <c r="L91" s="410" t="str">
        <v>573 32</v>
      </c>
    </row>
    <row r="92" spans="1:12" x14ac:dyDescent="0.4">
      <c r="A92" s="409" t="str">
        <v>PMA99611</v>
      </c>
      <c r="B92" s="409" t="str">
        <v>Neobo Tranås AB</v>
      </c>
      <c r="C92" s="409" t="str">
        <v>556707-6616</v>
      </c>
      <c r="D92" s="410">
        <v>61111</v>
      </c>
      <c r="E92" s="409" t="str">
        <v>Sotaren 7</v>
      </c>
      <c r="F92" s="409" t="str">
        <v>FE927-PMA99611 Scancloud, SE-831 90 ÖSTERSUND</v>
      </c>
      <c r="G92" s="409" t="str">
        <v>0007:5567076616</v>
      </c>
      <c r="H92" s="409" t="str">
        <v>PMA99611@pdf.scancloud.se</v>
      </c>
      <c r="I92" s="410">
        <v>5567076616</v>
      </c>
      <c r="J92" s="409" t="str">
        <v>Muraregatan 17, Snickaregatan 22</v>
      </c>
      <c r="K92" s="409" t="str">
        <v>Tranås</v>
      </c>
      <c r="L92" s="410" t="str">
        <v>573 34</v>
      </c>
    </row>
    <row r="93" spans="1:12" x14ac:dyDescent="0.4">
      <c r="A93" s="409" t="str">
        <v>PMA99611</v>
      </c>
      <c r="B93" s="409" t="str">
        <v>Neobo Tranås AB</v>
      </c>
      <c r="C93" s="409" t="str">
        <v>556707-6616</v>
      </c>
      <c r="D93" s="410">
        <v>61112</v>
      </c>
      <c r="E93" s="409" t="str">
        <v>Örnen 16</v>
      </c>
      <c r="F93" s="409" t="str">
        <v>FE927-PMA99611 Scancloud, SE-831 90 ÖSTERSUND</v>
      </c>
      <c r="G93" s="409" t="str">
        <v>0007:5567076616</v>
      </c>
      <c r="H93" s="409" t="str">
        <v>PMA99611@pdf.scancloud.se</v>
      </c>
      <c r="I93" s="410">
        <v>5567076616</v>
      </c>
      <c r="J93" s="409" t="str">
        <v>Lilla Sveagatan 1</v>
      </c>
      <c r="K93" s="409" t="str">
        <v>Tranås</v>
      </c>
      <c r="L93" s="410" t="str">
        <v>573 31</v>
      </c>
    </row>
    <row r="94" spans="1:12" x14ac:dyDescent="0.4">
      <c r="A94" s="409" t="str">
        <v>PMA99611</v>
      </c>
      <c r="B94" s="409" t="str">
        <v>Neobo Tranås AB</v>
      </c>
      <c r="C94" s="409" t="str">
        <v>556707-6616</v>
      </c>
      <c r="D94" s="410">
        <v>61113</v>
      </c>
      <c r="E94" s="409" t="str">
        <v>Rockebro 7:164</v>
      </c>
      <c r="F94" s="409" t="str">
        <v>FE927-PMA99611 Scancloud, SE-831 90 ÖSTERSUND</v>
      </c>
      <c r="G94" s="409" t="str">
        <v>0007:5567076616</v>
      </c>
      <c r="H94" s="409" t="str">
        <v>PMA99611@pdf.scancloud.se</v>
      </c>
      <c r="I94" s="410">
        <v>5567076616</v>
      </c>
      <c r="J94" s="409" t="str">
        <v>Mossebogatan 1, 6-8, Kungsvägen 61</v>
      </c>
      <c r="K94" s="409" t="str">
        <v>Sommen</v>
      </c>
      <c r="L94" s="410" t="str">
        <v>573 61</v>
      </c>
    </row>
    <row r="95" spans="1:12" x14ac:dyDescent="0.4">
      <c r="A95" s="409" t="str">
        <v>PMA99612</v>
      </c>
      <c r="B95" s="409" t="str">
        <v>Neobo Tranås Västermalm AB</v>
      </c>
      <c r="C95" s="409" t="str">
        <v>556649-4273</v>
      </c>
      <c r="D95" s="410">
        <v>61201</v>
      </c>
      <c r="E95" s="409" t="str">
        <v>Västermalm 21</v>
      </c>
      <c r="F95" s="409" t="str">
        <v>FE927-PMA99612 Scancloud, SE-831 90 ÖSTERSUND</v>
      </c>
      <c r="G95" s="409" t="str">
        <v>0007:5566494273</v>
      </c>
      <c r="H95" s="409" t="str">
        <v>PMA99612@pdf.scancloud.se</v>
      </c>
      <c r="I95" s="410">
        <v>5566494273</v>
      </c>
      <c r="J95" s="409" t="str">
        <v>Storgatan 25-27, Bankgatan 2, Södra Nygatan 1</v>
      </c>
      <c r="K95" s="409" t="str">
        <v>Tranås</v>
      </c>
      <c r="L95" s="410" t="str">
        <v>573 32</v>
      </c>
    </row>
    <row r="96" spans="1:12" x14ac:dyDescent="0.4">
      <c r="A96" s="409" t="str">
        <v>PMA99614</v>
      </c>
      <c r="B96" s="409" t="str">
        <v>Neobo Karlstad KB</v>
      </c>
      <c r="C96" s="409" t="str">
        <v>969664-8386</v>
      </c>
      <c r="D96" s="410">
        <v>61401</v>
      </c>
      <c r="E96" s="409" t="str">
        <v>Letten 1</v>
      </c>
      <c r="F96" s="409" t="str">
        <v>FE927-PMA99614 Scancloud, SE-831 90 ÖSTERSUND</v>
      </c>
      <c r="G96" s="409" t="str">
        <v>0007:9696648386</v>
      </c>
      <c r="H96" s="409" t="str">
        <v>PMA99614@pdf.scancloud.se</v>
      </c>
      <c r="I96" s="410">
        <v>9696648386</v>
      </c>
      <c r="J96" s="409" t="str">
        <v>Mossgatan 101-131</v>
      </c>
      <c r="K96" s="409" t="str">
        <v>Karlstad</v>
      </c>
      <c r="L96" s="410" t="str">
        <v>654 66</v>
      </c>
    </row>
    <row r="97" spans="1:12" x14ac:dyDescent="0.4">
      <c r="A97" s="409" t="str">
        <v>PMA99614</v>
      </c>
      <c r="B97" s="409" t="str">
        <v>Neobo Karlstad KB</v>
      </c>
      <c r="C97" s="409" t="str">
        <v>969664-8386</v>
      </c>
      <c r="D97" s="410">
        <v>61402</v>
      </c>
      <c r="E97" s="409" t="str">
        <v>Letten 2</v>
      </c>
      <c r="F97" s="409" t="str">
        <v>FE927-PMA99614 Scancloud, SE-831 90 ÖSTERSUND</v>
      </c>
      <c r="G97" s="409" t="str">
        <v>0007:9696648386</v>
      </c>
      <c r="H97" s="409" t="str">
        <v>PMA99614@pdf.scancloud.se</v>
      </c>
      <c r="I97" s="410">
        <v>9696648386</v>
      </c>
      <c r="J97" s="409" t="str">
        <v>Mossgatan 133-163</v>
      </c>
      <c r="K97" s="409" t="str">
        <v>Karlstad</v>
      </c>
      <c r="L97" s="410" t="str">
        <v>654 66</v>
      </c>
    </row>
    <row r="98" spans="1:12" x14ac:dyDescent="0.4">
      <c r="A98" s="409" t="str">
        <v>PMA99614</v>
      </c>
      <c r="B98" s="409" t="str">
        <v>Neobo Karlstad KB</v>
      </c>
      <c r="C98" s="409" t="str">
        <v>969664-8386</v>
      </c>
      <c r="D98" s="410">
        <v>61403</v>
      </c>
      <c r="E98" s="409" t="str">
        <v>Letten 5</v>
      </c>
      <c r="F98" s="409" t="str">
        <v>FE927-PMA99614 Scancloud, SE-831 90 ÖSTERSUND</v>
      </c>
      <c r="G98" s="409" t="str">
        <v>0007:9696648386</v>
      </c>
      <c r="H98" s="409" t="str">
        <v>PMA99614@pdf.scancloud.se</v>
      </c>
      <c r="I98" s="410">
        <v>9696648386</v>
      </c>
      <c r="J98" s="409" t="str">
        <v>Mossgatan 163 A</v>
      </c>
      <c r="K98" s="409" t="str">
        <v>Karlstad</v>
      </c>
      <c r="L98" s="410" t="str">
        <v>654 66</v>
      </c>
    </row>
    <row r="99" spans="1:12" x14ac:dyDescent="0.4">
      <c r="A99" s="409" t="str">
        <v>PMA99614</v>
      </c>
      <c r="B99" s="409" t="str">
        <v>Neobo Karlstad KB</v>
      </c>
      <c r="C99" s="409" t="str">
        <v>969664-8386</v>
      </c>
      <c r="D99" s="410">
        <v>61404</v>
      </c>
      <c r="E99" s="409" t="str">
        <v>Letten 6</v>
      </c>
      <c r="F99" s="409" t="str">
        <v>FE927-PMA99614 Scancloud, SE-831 90 ÖSTERSUND</v>
      </c>
      <c r="G99" s="409" t="str">
        <v>0007:9696648386</v>
      </c>
      <c r="H99" s="409" t="str">
        <v>PMA99614@pdf.scancloud.se</v>
      </c>
      <c r="I99" s="410">
        <v>9696648386</v>
      </c>
      <c r="J99" s="409" t="str">
        <v>Mossgatan 131 A</v>
      </c>
      <c r="K99" s="409" t="str">
        <v>Karlstad</v>
      </c>
      <c r="L99" s="410" t="str">
        <v>654 66</v>
      </c>
    </row>
    <row r="100" spans="1:12" x14ac:dyDescent="0.4">
      <c r="A100" s="409" t="str">
        <v>PMA99615</v>
      </c>
      <c r="B100" s="409" t="str">
        <v>Neobo Motala AB</v>
      </c>
      <c r="C100" s="409" t="str">
        <v>556680-9363</v>
      </c>
      <c r="D100" s="410">
        <v>61501</v>
      </c>
      <c r="E100" s="409" t="str">
        <v>Tellus 1</v>
      </c>
      <c r="F100" s="409" t="str">
        <v>FE927-PMA99615 Scancloud, SE-831 90 ÖSTERSUND</v>
      </c>
      <c r="G100" s="409" t="str">
        <v>0007:5566809363</v>
      </c>
      <c r="H100" s="409" t="str">
        <v>PMA99615@pdf.scancloud.se</v>
      </c>
      <c r="I100" s="410">
        <v>5566809363</v>
      </c>
      <c r="J100" s="409" t="str">
        <v>Agneshögsgatan 31-57</v>
      </c>
      <c r="K100" s="409" t="str">
        <v>Motala</v>
      </c>
      <c r="L100" s="410" t="str">
        <v>591 71</v>
      </c>
    </row>
    <row r="101" spans="1:12" x14ac:dyDescent="0.4">
      <c r="A101" s="409" t="str">
        <v>PMA99622</v>
      </c>
      <c r="B101" s="409" t="str">
        <v>Neobo Luleå AB</v>
      </c>
      <c r="C101" s="409" t="str">
        <v>559273-6341</v>
      </c>
      <c r="D101" s="410">
        <v>62201</v>
      </c>
      <c r="E101" s="409" t="str">
        <v>Sovsäcken 2</v>
      </c>
      <c r="F101" s="409" t="str">
        <v>FE927-PMA99622 Scancloud, SE-831 90 ÖSTERSUND</v>
      </c>
      <c r="G101" s="409" t="str">
        <v>0007:5592736341</v>
      </c>
      <c r="H101" s="409" t="str">
        <v>PMA99622@pdf.scancloud.se</v>
      </c>
      <c r="I101" s="410">
        <v>5592736341</v>
      </c>
      <c r="J101" s="409" t="str">
        <v>Exercisvägen 9-11</v>
      </c>
      <c r="K101" s="409" t="str">
        <v>Luleå</v>
      </c>
      <c r="L101" s="410" t="str">
        <v>974 42</v>
      </c>
    </row>
    <row r="102" spans="1:12" x14ac:dyDescent="0.4">
      <c r="A102" s="409" t="str">
        <v>PMA99623</v>
      </c>
      <c r="B102" s="409" t="str">
        <v>Neobo Övik AB</v>
      </c>
      <c r="C102" s="409" t="str">
        <v>559273-6358</v>
      </c>
      <c r="D102" s="410">
        <v>62301</v>
      </c>
      <c r="E102" s="409" t="str">
        <v>Ålen 1</v>
      </c>
      <c r="F102" s="409" t="str">
        <v>FE927-PMA99623 Scancloud, SE-831 90 ÖSTERSUND</v>
      </c>
      <c r="G102" s="409" t="str">
        <v>0007:5592736358</v>
      </c>
      <c r="H102" s="409" t="str">
        <v>PMA99623@pdf.scancloud.se</v>
      </c>
      <c r="I102" s="410">
        <v>5592736358</v>
      </c>
      <c r="J102" s="409" t="str">
        <v>Järvstagatan 18</v>
      </c>
      <c r="K102" s="409" t="str">
        <v>Örnsköldsvik</v>
      </c>
      <c r="L102" s="410" t="str">
        <v>891 61</v>
      </c>
    </row>
    <row r="103" spans="1:12" x14ac:dyDescent="0.4">
      <c r="A103" s="409" t="str">
        <v>PMA99624</v>
      </c>
      <c r="B103" s="409" t="str">
        <v>Neobo Lerum AB</v>
      </c>
      <c r="C103" s="409" t="str">
        <v>559273-6325</v>
      </c>
      <c r="D103" s="410">
        <v>62401</v>
      </c>
      <c r="E103" s="409" t="str">
        <v>Lekstorp 3:198</v>
      </c>
      <c r="F103" s="409" t="str">
        <v>FE927-PMA99624 Scancloud, SE-831 90 ÖSTERSUND</v>
      </c>
      <c r="G103" s="409" t="str">
        <v>0007:5592736325</v>
      </c>
      <c r="H103" s="409" t="str">
        <v>PMA99624@pdf.scancloud.se</v>
      </c>
      <c r="I103" s="410">
        <v>5592736325</v>
      </c>
      <c r="J103" s="409" t="str">
        <v>Monvägen 11-89</v>
      </c>
      <c r="K103" s="409" t="str">
        <v>Gråbo</v>
      </c>
      <c r="L103" s="410" t="str">
        <v>443 41</v>
      </c>
    </row>
    <row r="104" spans="1:12" x14ac:dyDescent="0.4">
      <c r="A104" s="409" t="str">
        <v>PMA99626</v>
      </c>
      <c r="B104" s="409" t="str">
        <v>Neobo Alingsås Lerum AB</v>
      </c>
      <c r="C104" s="409" t="str">
        <v>559248-6681</v>
      </c>
      <c r="D104" s="410">
        <v>62600</v>
      </c>
      <c r="E104" s="409" t="str">
        <v>Ej fast Neobo Alingsås Lerum AB</v>
      </c>
      <c r="F104" s="409" t="str">
        <v>FE927-PMA99626 Scancloud, SE-831 90 ÖSTERSUND</v>
      </c>
      <c r="G104" s="409" t="str">
        <v>0007:5592486681</v>
      </c>
      <c r="H104" s="409" t="str">
        <v>PMA99626@pdf.scancloud.se</v>
      </c>
      <c r="I104" s="410">
        <v>5592486681</v>
      </c>
      <c r="J104" s="409" t="str">
        <v>Mäster Samuelsgatan 42</v>
      </c>
      <c r="K104" s="409" t="str">
        <v>Stockholm</v>
      </c>
      <c r="L104" s="410" t="str">
        <v>111 57</v>
      </c>
    </row>
    <row r="105" spans="1:12" x14ac:dyDescent="0.4">
      <c r="A105" s="409" t="str">
        <v>PMA99628</v>
      </c>
      <c r="B105" s="409" t="str">
        <v>Neobo Biografen AB</v>
      </c>
      <c r="C105" s="409" t="str">
        <v>559248-6699</v>
      </c>
      <c r="D105" s="410">
        <v>62801</v>
      </c>
      <c r="E105" s="409" t="str">
        <v>Kämpen 9</v>
      </c>
      <c r="F105" s="409" t="str">
        <v>FE927-PMA99628 Scancloud, SE-831 90 ÖSTERSUND</v>
      </c>
      <c r="G105" s="409" t="str">
        <v>0007:5592486699</v>
      </c>
      <c r="H105" s="409" t="str">
        <v>PMA99628@pdf.scancloud.se</v>
      </c>
      <c r="I105" s="410">
        <v>5592486699</v>
      </c>
      <c r="J105" s="409" t="str">
        <v>Plangatan 25, Nygatan 21-23</v>
      </c>
      <c r="K105" s="409" t="str">
        <v>Alingsås</v>
      </c>
      <c r="L105" s="410" t="str">
        <v>441 30</v>
      </c>
    </row>
    <row r="106" spans="1:12" x14ac:dyDescent="0.4">
      <c r="A106" s="409" t="str">
        <v>PMA99630</v>
      </c>
      <c r="B106" s="409" t="str">
        <v>Neobo Tjuren HB</v>
      </c>
      <c r="C106" s="409" t="str">
        <v>916896-7686</v>
      </c>
      <c r="D106" s="410">
        <v>63001</v>
      </c>
      <c r="E106" s="409" t="str">
        <v>Tjuren 9</v>
      </c>
      <c r="F106" s="409" t="str">
        <v>FE927-PMA99630 Scancloud, SE-831 90 ÖSTERSUND</v>
      </c>
      <c r="G106" s="409" t="str">
        <v>0007:9168967686</v>
      </c>
      <c r="H106" s="409" t="str">
        <v>PMA99630@pdf.scancloud.se</v>
      </c>
      <c r="I106" s="410">
        <v>9168967686</v>
      </c>
      <c r="J106" s="409" t="str">
        <v>Alströmersgatan 6 A-D</v>
      </c>
      <c r="K106" s="409" t="str">
        <v>Alingsås</v>
      </c>
      <c r="L106" s="410" t="str">
        <v>441 31</v>
      </c>
    </row>
    <row r="107" spans="1:12" x14ac:dyDescent="0.4">
      <c r="A107" s="409" t="str">
        <v>PMA99631</v>
      </c>
      <c r="B107" s="409" t="str">
        <v>Neobo Liljan HB</v>
      </c>
      <c r="C107" s="409" t="str">
        <v>916896-8452</v>
      </c>
      <c r="D107" s="410">
        <v>63101</v>
      </c>
      <c r="E107" s="409" t="str">
        <v>Liljan 4</v>
      </c>
      <c r="F107" s="409" t="str">
        <v>FE927-PMA99631 Scancloud, SE-831 90 ÖSTERSUND</v>
      </c>
      <c r="G107" s="409" t="str">
        <v>0007:9168968452</v>
      </c>
      <c r="H107" s="409" t="str">
        <v>PMA99631@pdf.scancloud.se</v>
      </c>
      <c r="I107" s="410">
        <v>9168968452</v>
      </c>
      <c r="J107" s="409" t="str">
        <v>Östra Kyrkogatan 3</v>
      </c>
      <c r="K107" s="409" t="str">
        <v>Alingsås</v>
      </c>
      <c r="L107" s="410" t="str">
        <v>441 30</v>
      </c>
    </row>
    <row r="108" spans="1:12" x14ac:dyDescent="0.4">
      <c r="A108" s="409" t="str">
        <v>PMA99632</v>
      </c>
      <c r="B108" s="409" t="str">
        <v>Neobo Färgaren HB</v>
      </c>
      <c r="C108" s="409" t="str">
        <v>969671-1093</v>
      </c>
      <c r="D108" s="410">
        <v>63201</v>
      </c>
      <c r="E108" s="409" t="str">
        <v>Färgaren 11</v>
      </c>
      <c r="F108" s="409" t="str">
        <v>FE927-PMA99632 Scancloud, SE-831 90 ÖSTERSUND</v>
      </c>
      <c r="G108" s="409" t="str">
        <v>0007:9696711093</v>
      </c>
      <c r="H108" s="409" t="str">
        <v>PMA99632@pdf.scancloud.se</v>
      </c>
      <c r="I108" s="410">
        <v>9696711093</v>
      </c>
      <c r="J108" s="409" t="str">
        <v>Färgaregatan 16-20</v>
      </c>
      <c r="K108" s="409" t="str">
        <v>Alingsås</v>
      </c>
      <c r="L108" s="410" t="str">
        <v>441 30</v>
      </c>
    </row>
    <row r="109" spans="1:12" x14ac:dyDescent="0.4">
      <c r="A109" s="409" t="str">
        <v>PMA99633</v>
      </c>
      <c r="B109" s="409" t="str">
        <v>Neobo Gustaf HB</v>
      </c>
      <c r="C109" s="409" t="str">
        <v>969673-5423</v>
      </c>
      <c r="D109" s="410">
        <v>63301</v>
      </c>
      <c r="E109" s="409" t="str">
        <v>Gustaf 3</v>
      </c>
      <c r="F109" s="409" t="str">
        <v>FE927-PMA99633 Scancloud, SE-831 90 ÖSTERSUND</v>
      </c>
      <c r="G109" s="409" t="str">
        <v>0007:9696735423</v>
      </c>
      <c r="H109" s="409" t="str">
        <v>PMA99633@pdf.scancloud.se</v>
      </c>
      <c r="I109" s="410">
        <v>9696735423</v>
      </c>
      <c r="J109" s="409" t="str">
        <v>Torggatan 7-9, Kungsgatan 14, Ö Kyrkogatan 6-8</v>
      </c>
      <c r="K109" s="409" t="str">
        <v>Alingsås</v>
      </c>
      <c r="L109" s="410" t="str">
        <v>441 30</v>
      </c>
    </row>
    <row r="110" spans="1:12" x14ac:dyDescent="0.4">
      <c r="A110" s="409" t="str">
        <v>PMA99634</v>
      </c>
      <c r="B110" s="409" t="str">
        <v>Neobo Solen 9 HB</v>
      </c>
      <c r="C110" s="409" t="str">
        <v>969673-5407</v>
      </c>
      <c r="D110" s="410">
        <v>63401</v>
      </c>
      <c r="E110" s="409" t="str">
        <v>Solen 9</v>
      </c>
      <c r="F110" s="409" t="str">
        <v>FE927-PMA99634 Scancloud, SE-831 90 ÖSTERSUND</v>
      </c>
      <c r="G110" s="409" t="str">
        <v>0007:9696735407</v>
      </c>
      <c r="H110" s="409" t="str">
        <v>PMA99634@pdf.scancloud.se</v>
      </c>
      <c r="I110" s="410">
        <v>9696735407</v>
      </c>
      <c r="J110" s="409" t="str">
        <v>Drottninggatan 7-11</v>
      </c>
      <c r="K110" s="409" t="str">
        <v>Alingsås</v>
      </c>
      <c r="L110" s="410" t="str">
        <v>441 30</v>
      </c>
    </row>
    <row r="111" spans="1:12" x14ac:dyDescent="0.4">
      <c r="A111" s="409" t="str">
        <v>PMA99635</v>
      </c>
      <c r="B111" s="409" t="str">
        <v>Neobo Solen 13 HB</v>
      </c>
      <c r="C111" s="409" t="str">
        <v>969673-4202</v>
      </c>
      <c r="D111" s="410">
        <v>63501</v>
      </c>
      <c r="E111" s="409" t="str">
        <v>Solen 13</v>
      </c>
      <c r="F111" s="409" t="str">
        <v>FE927-PMA99635 Scancloud, SE-831 90 ÖSTERSUND</v>
      </c>
      <c r="G111" s="409" t="str">
        <v>0007:9696734202</v>
      </c>
      <c r="H111" s="409" t="str">
        <v>PMA99635@pdf.scancloud.se</v>
      </c>
      <c r="I111" s="410">
        <v>9696734202</v>
      </c>
      <c r="J111" s="409" t="str">
        <v>Kungsgatan 10-12</v>
      </c>
      <c r="K111" s="409" t="str">
        <v>Alingsås</v>
      </c>
      <c r="L111" s="410" t="str">
        <v>441 30</v>
      </c>
    </row>
    <row r="112" spans="1:12" x14ac:dyDescent="0.4">
      <c r="A112" s="409" t="str">
        <v>PMA99636</v>
      </c>
      <c r="B112" s="409" t="str">
        <v>Neobo Pärlan HB</v>
      </c>
      <c r="C112" s="409" t="str">
        <v>969673-4210</v>
      </c>
      <c r="D112" s="410">
        <v>63601</v>
      </c>
      <c r="E112" s="409" t="str">
        <v>Pärlan 11</v>
      </c>
      <c r="F112" s="409" t="str">
        <v>FE927-PMA99636 Scancloud, SE-831 90 ÖSTERSUND</v>
      </c>
      <c r="G112" s="409" t="str">
        <v>0007:9696734210</v>
      </c>
      <c r="H112" s="409" t="str">
        <v>PMA99636@pdf.scancloud.se</v>
      </c>
      <c r="I112" s="410">
        <v>9696734210</v>
      </c>
      <c r="J112" s="409" t="str">
        <v>Kungsgatan 24</v>
      </c>
      <c r="K112" s="409" t="str">
        <v>Alingsås</v>
      </c>
      <c r="L112" s="410" t="str">
        <v>441 30</v>
      </c>
    </row>
    <row r="113" spans="1:12" x14ac:dyDescent="0.4">
      <c r="A113" s="409" t="str">
        <v>PMA99637</v>
      </c>
      <c r="B113" s="409" t="str">
        <v>Neobo Enigheten HB</v>
      </c>
      <c r="C113" s="409" t="str">
        <v>916831-9763</v>
      </c>
      <c r="D113" s="410">
        <v>63701</v>
      </c>
      <c r="E113" s="409" t="str">
        <v>Enigheten 6</v>
      </c>
      <c r="F113" s="409" t="str">
        <v>FE927-PMA99637 Scancloud, SE-831 90 ÖSTERSUND</v>
      </c>
      <c r="G113" s="409" t="str">
        <v>0007:9168319763</v>
      </c>
      <c r="H113" s="409" t="str">
        <v>PMA99637@pdf.scancloud.se</v>
      </c>
      <c r="I113" s="410">
        <v>9168319763</v>
      </c>
      <c r="J113" s="409" t="str">
        <v>Kungsgatan 40-42</v>
      </c>
      <c r="K113" s="409" t="str">
        <v>Alingsås</v>
      </c>
      <c r="L113" s="410" t="str">
        <v>441 31</v>
      </c>
    </row>
    <row r="114" spans="1:12" x14ac:dyDescent="0.4">
      <c r="A114" s="409" t="str">
        <v>PMA99637</v>
      </c>
      <c r="B114" s="409" t="str">
        <v>Neobo Enigheten HB</v>
      </c>
      <c r="C114" s="409" t="str">
        <v>916831-9763</v>
      </c>
      <c r="D114" s="410">
        <v>63702</v>
      </c>
      <c r="E114" s="409" t="str">
        <v>Enigheten 7</v>
      </c>
      <c r="F114" s="409" t="str">
        <v>FE927-PMA99637 Scancloud, SE-831 90 ÖSTERSUND</v>
      </c>
      <c r="G114" s="409" t="str">
        <v>0007:9168319763</v>
      </c>
      <c r="H114" s="409" t="str">
        <v>PMA99637@pdf.scancloud.se</v>
      </c>
      <c r="I114" s="410">
        <v>9168319763</v>
      </c>
      <c r="J114" s="409" t="str">
        <v>Kungsgatan 40-42, Alströmersgatan 5</v>
      </c>
      <c r="K114" s="409" t="str">
        <v>Alingsås</v>
      </c>
      <c r="L114" s="410" t="str">
        <v>441 31</v>
      </c>
    </row>
    <row r="115" spans="1:12" x14ac:dyDescent="0.4">
      <c r="A115" s="409" t="str">
        <v>PMA99637</v>
      </c>
      <c r="B115" s="409" t="str">
        <v>Neobo Enigheten HB</v>
      </c>
      <c r="C115" s="409" t="str">
        <v>916831-9763</v>
      </c>
      <c r="D115" s="410">
        <v>63703</v>
      </c>
      <c r="E115" s="409" t="str">
        <v>Enigheten 8</v>
      </c>
      <c r="F115" s="409" t="str">
        <v>FE927-PMA99637 Scancloud, SE-831 90 ÖSTERSUND</v>
      </c>
      <c r="G115" s="409" t="str">
        <v>0007:9168319763</v>
      </c>
      <c r="H115" s="409" t="str">
        <v>PMA99637@pdf.scancloud.se</v>
      </c>
      <c r="I115" s="410">
        <v>9168319763</v>
      </c>
      <c r="J115" s="409" t="str">
        <v>Drottninggatan 43 A-B</v>
      </c>
      <c r="K115" s="409" t="str">
        <v>Alingsås</v>
      </c>
      <c r="L115" s="410" t="str">
        <v>441 31</v>
      </c>
    </row>
    <row r="116" spans="1:12" x14ac:dyDescent="0.4">
      <c r="A116" s="409" t="str">
        <v>PMA99637</v>
      </c>
      <c r="B116" s="409" t="str">
        <v>Neobo Enigheten HB</v>
      </c>
      <c r="C116" s="409" t="str">
        <v>916831-9763</v>
      </c>
      <c r="D116" s="410">
        <v>63704</v>
      </c>
      <c r="E116" s="409" t="str">
        <v>Enigheten 9-11</v>
      </c>
      <c r="F116" s="409" t="str">
        <v>FE927-PMA99637 Scancloud, SE-831 90 ÖSTERSUND</v>
      </c>
      <c r="G116" s="409" t="str">
        <v>0007:9168319763</v>
      </c>
      <c r="H116" s="409" t="str">
        <v>PMA99637@pdf.scancloud.se</v>
      </c>
      <c r="I116" s="410">
        <v>9168319763</v>
      </c>
      <c r="J116" s="409" t="str">
        <v>Östra Ringgatan 8 A-C</v>
      </c>
      <c r="K116" s="409" t="str">
        <v>Alingsås</v>
      </c>
      <c r="L116" s="410" t="str">
        <v>441 31</v>
      </c>
    </row>
    <row r="117" spans="1:12" x14ac:dyDescent="0.4">
      <c r="A117" s="409" t="str">
        <v>PMA99637</v>
      </c>
      <c r="B117" s="409" t="str">
        <v>Neobo Enigheten HB</v>
      </c>
      <c r="C117" s="409" t="str">
        <v>916831-9763</v>
      </c>
      <c r="D117" s="410">
        <v>63705</v>
      </c>
      <c r="E117" s="409" t="str">
        <v>Enigheten 13</v>
      </c>
      <c r="F117" s="409" t="str">
        <v>FE927-PMA99637 Scancloud, SE-831 90 ÖSTERSUND</v>
      </c>
      <c r="G117" s="409" t="str">
        <v>0007:9168319763</v>
      </c>
      <c r="H117" s="409" t="str">
        <v>PMA99637@pdf.scancloud.se</v>
      </c>
      <c r="I117" s="410">
        <v>9168319763</v>
      </c>
      <c r="J117" s="409" t="str">
        <v>Östra Ringgatan 6 A-B, Drottninggatan 41 A-B</v>
      </c>
      <c r="K117" s="409" t="str">
        <v>Alingsås</v>
      </c>
      <c r="L117" s="410" t="str">
        <v>441 31</v>
      </c>
    </row>
    <row r="118" spans="1:12" x14ac:dyDescent="0.4">
      <c r="A118" s="409" t="str">
        <v>PMA99638</v>
      </c>
      <c r="B118" s="409" t="str">
        <v>Neobo Gävle 2 AB</v>
      </c>
      <c r="C118" s="409" t="str">
        <v>559003-8617</v>
      </c>
      <c r="D118" s="410">
        <v>63801</v>
      </c>
      <c r="E118" s="409" t="str">
        <v>Södertull 2:6</v>
      </c>
      <c r="F118" s="409" t="str">
        <v>FE 927-PMA99638 Scancloud, SE-831 90 ÖSTERSUND</v>
      </c>
      <c r="G118" s="409" t="str">
        <v>0007:5590038617</v>
      </c>
      <c r="H118" s="409" t="str">
        <v>PMA99638@pdf.scancloud.se</v>
      </c>
      <c r="I118" s="410">
        <v>5590038617</v>
      </c>
      <c r="J118" s="409" t="str">
        <v>Södra Kungsgatan 53,55, Sörbygatan 61</v>
      </c>
      <c r="K118" s="409" t="str">
        <v>Gävle</v>
      </c>
      <c r="L118" s="410" t="str">
        <v>802 55</v>
      </c>
    </row>
    <row r="119" spans="1:12" x14ac:dyDescent="0.4">
      <c r="A119" s="409" t="str">
        <v>PMA99639</v>
      </c>
      <c r="B119" s="409" t="str">
        <v>Neobo Mariestad AB</v>
      </c>
      <c r="C119" s="409" t="str">
        <v>559081-0734</v>
      </c>
      <c r="D119" s="410">
        <v>63901</v>
      </c>
      <c r="E119" s="409" t="str">
        <v>Kommissionären 3</v>
      </c>
      <c r="F119" s="409" t="str">
        <v>FE 927-PMA99639 Scancloud, SE-831 90 ÖSTERSUND</v>
      </c>
      <c r="G119" s="409" t="str">
        <v>0007:5590810734</v>
      </c>
      <c r="H119" s="409" t="str">
        <v>PMA99639@pdf.scancloud.se</v>
      </c>
      <c r="I119" s="410">
        <v>5590810734</v>
      </c>
      <c r="J119" s="409" t="str">
        <v>Höstvägen 1</v>
      </c>
      <c r="K119" s="409" t="str">
        <v>Mariestad</v>
      </c>
      <c r="L119" s="410" t="str">
        <v>542 43</v>
      </c>
    </row>
    <row r="120" spans="1:12" x14ac:dyDescent="0.4">
      <c r="A120" s="409" t="str">
        <v>PMA99639</v>
      </c>
      <c r="B120" s="409" t="str">
        <v>Neobo Mariestad AB</v>
      </c>
      <c r="C120" s="409" t="str">
        <v>559081-0734</v>
      </c>
      <c r="D120" s="410">
        <v>63902</v>
      </c>
      <c r="E120" s="409" t="str">
        <v>Björken 6</v>
      </c>
      <c r="F120" s="409" t="str">
        <v>FE 927-PMA99639 Scancloud, SE-831 90 ÖSTERSUND</v>
      </c>
      <c r="G120" s="409" t="str">
        <v>0007:5590810734</v>
      </c>
      <c r="H120" s="409" t="str">
        <v>PMA99639@pdf.scancloud.se</v>
      </c>
      <c r="I120" s="410">
        <v>5590810734</v>
      </c>
      <c r="J120" s="409" t="str">
        <v>Viktoriagatan 10</v>
      </c>
      <c r="K120" s="409" t="str">
        <v>Mariestad</v>
      </c>
      <c r="L120" s="410" t="str">
        <v>542 33</v>
      </c>
    </row>
    <row r="121" spans="1:12" x14ac:dyDescent="0.4">
      <c r="A121" s="409" t="str">
        <v>PMA99639</v>
      </c>
      <c r="B121" s="409" t="str">
        <v>Neobo Mariestad AB</v>
      </c>
      <c r="C121" s="409" t="str">
        <v>559081-0734</v>
      </c>
      <c r="D121" s="410">
        <v>63903</v>
      </c>
      <c r="E121" s="409" t="str">
        <v>Linden 5</v>
      </c>
      <c r="F121" s="409" t="str">
        <v>FE 927-PMA99639 Scancloud, SE-831 90 ÖSTERSUND</v>
      </c>
      <c r="G121" s="409" t="str">
        <v>0007:5590810734</v>
      </c>
      <c r="H121" s="409" t="str">
        <v>PMA99639@pdf.scancloud.se</v>
      </c>
      <c r="I121" s="410">
        <v>5590810734</v>
      </c>
      <c r="J121" s="409" t="str">
        <v>Västra Grevilligatan 10</v>
      </c>
      <c r="K121" s="409" t="str">
        <v>Mariestad</v>
      </c>
      <c r="L121" s="410" t="str">
        <v>542 33</v>
      </c>
    </row>
    <row r="122" spans="1:12" x14ac:dyDescent="0.4">
      <c r="A122" s="409" t="str">
        <v>PMA99639</v>
      </c>
      <c r="B122" s="409" t="str">
        <v>Neobo Mariestad AB</v>
      </c>
      <c r="C122" s="409" t="str">
        <v>559081-0734</v>
      </c>
      <c r="D122" s="410">
        <v>63904</v>
      </c>
      <c r="E122" s="409" t="str">
        <v>Päronet 5</v>
      </c>
      <c r="F122" s="409" t="str">
        <v>FE 927-PMA99639 Scancloud, SE-831 90 ÖSTERSUND</v>
      </c>
      <c r="G122" s="409" t="str">
        <v>0007:5590810734</v>
      </c>
      <c r="H122" s="409" t="str">
        <v>PMA99639@pdf.scancloud.se</v>
      </c>
      <c r="I122" s="410">
        <v>5590810734</v>
      </c>
      <c r="J122" s="409" t="str">
        <v>Stockholmsvägen 83</v>
      </c>
      <c r="K122" s="409" t="str">
        <v>Mariestad</v>
      </c>
      <c r="L122" s="410" t="str">
        <v>542 32</v>
      </c>
    </row>
    <row r="123" spans="1:12" x14ac:dyDescent="0.4">
      <c r="A123" s="409" t="str">
        <v>PMA99639</v>
      </c>
      <c r="B123" s="409" t="str">
        <v>Neobo Mariestad AB</v>
      </c>
      <c r="C123" s="409" t="str">
        <v>559081-0734</v>
      </c>
      <c r="D123" s="410">
        <v>63905</v>
      </c>
      <c r="E123" s="409" t="str">
        <v>Nöten 4</v>
      </c>
      <c r="F123" s="409" t="str">
        <v>FE 927-PMA99639 Scancloud, SE-831 90 ÖSTERSUND</v>
      </c>
      <c r="G123" s="409" t="str">
        <v>0007:5590810734</v>
      </c>
      <c r="H123" s="409" t="str">
        <v>PMA99639@pdf.scancloud.se</v>
      </c>
      <c r="I123" s="410">
        <v>5590810734</v>
      </c>
      <c r="J123" s="409" t="str">
        <v>Stockholmsvägen 127</v>
      </c>
      <c r="K123" s="409" t="str">
        <v>Mariestad</v>
      </c>
      <c r="L123" s="410" t="str">
        <v>542 32</v>
      </c>
    </row>
    <row r="124" spans="1:12" x14ac:dyDescent="0.4">
      <c r="A124" s="409" t="str">
        <v>PMA99639</v>
      </c>
      <c r="B124" s="409" t="str">
        <v>Neobo Mariestad AB</v>
      </c>
      <c r="C124" s="409" t="str">
        <v>559081-0734</v>
      </c>
      <c r="D124" s="410">
        <v>63906</v>
      </c>
      <c r="E124" s="409" t="str">
        <v>Sämskmakaren 17-18</v>
      </c>
      <c r="F124" s="409" t="str">
        <v>FE 927-PMA99639 Scancloud, SE-831 90 ÖSTERSUND</v>
      </c>
      <c r="G124" s="409" t="str">
        <v>0007:5590810734</v>
      </c>
      <c r="H124" s="409" t="str">
        <v>PMA99639@pdf.scancloud.se</v>
      </c>
      <c r="I124" s="410">
        <v>5590810734</v>
      </c>
      <c r="J124" s="409" t="str">
        <v>Sandbäcksvägen 66-74</v>
      </c>
      <c r="K124" s="409" t="str">
        <v>Mariestad</v>
      </c>
      <c r="L124" s="410" t="str">
        <v>542 34</v>
      </c>
    </row>
    <row r="125" spans="1:12" x14ac:dyDescent="0.4">
      <c r="A125" s="409" t="str">
        <v>PMA99643</v>
      </c>
      <c r="B125" s="409" t="str">
        <v>Neobo Falköping 1 KB</v>
      </c>
      <c r="C125" s="409" t="str">
        <v>969691-5009</v>
      </c>
      <c r="D125" s="410">
        <v>64301</v>
      </c>
      <c r="E125" s="409" t="str">
        <v>Gästgivaren 8</v>
      </c>
      <c r="F125" s="409" t="str">
        <v>FE 927-PMA99643 Scancloud, SE-831 90 ÖSTERSUND</v>
      </c>
      <c r="G125" s="409" t="str">
        <v>0007:9696915009</v>
      </c>
      <c r="H125" s="409" t="str">
        <v>PMA99643@pdf.scancloud.se</v>
      </c>
      <c r="I125" s="410">
        <v>9696915009</v>
      </c>
      <c r="J125" s="409" t="str">
        <v>S:t Olofsgatan 1-5, Storgatan 36</v>
      </c>
      <c r="K125" s="409" t="str">
        <v>Falköping</v>
      </c>
      <c r="L125" s="410" t="str">
        <v>521 43</v>
      </c>
    </row>
    <row r="126" spans="1:12" x14ac:dyDescent="0.4">
      <c r="A126" s="409" t="str">
        <v>PMA99644</v>
      </c>
      <c r="B126" s="409" t="str">
        <v>Neobo Falköping 2 KB</v>
      </c>
      <c r="C126" s="409" t="str">
        <v>969691-7625</v>
      </c>
      <c r="D126" s="410">
        <v>64401</v>
      </c>
      <c r="E126" s="409" t="str">
        <v>Klockaren 11</v>
      </c>
      <c r="F126" s="409" t="str">
        <v>FE 927-PMA99644 Scancloud, SE-831 90 ÖSTERSUND</v>
      </c>
      <c r="G126" s="409" t="str">
        <v>0007:9696917625</v>
      </c>
      <c r="H126" s="409" t="str">
        <v>PMA99644@pdf.scancloud.se</v>
      </c>
      <c r="I126" s="410">
        <v>9696917625</v>
      </c>
      <c r="J126" s="409" t="str">
        <v>Landbogatan 2, Storgatan 7-9 A-C</v>
      </c>
      <c r="K126" s="409" t="str">
        <v>Falköping</v>
      </c>
      <c r="L126" s="410" t="str">
        <v>521 42</v>
      </c>
    </row>
    <row r="127" spans="1:12" x14ac:dyDescent="0.4">
      <c r="A127" s="409" t="str">
        <v>PMA99645</v>
      </c>
      <c r="B127" s="409" t="str">
        <v>Neobo Falköping 3 KB</v>
      </c>
      <c r="C127" s="409" t="str">
        <v>967800-2842</v>
      </c>
      <c r="D127" s="410">
        <v>64501</v>
      </c>
      <c r="E127" s="409" t="str">
        <v>Kronhjorten 22</v>
      </c>
      <c r="F127" s="409" t="str">
        <v>FE 927-PMA99645 Scancloud, SE-831 90 ÖSTERSUND</v>
      </c>
      <c r="G127" s="409" t="str">
        <v>0007:9678002842</v>
      </c>
      <c r="H127" s="409" t="str">
        <v>PMA99645@pdf.scancloud.se</v>
      </c>
      <c r="I127" s="410">
        <v>9678002842</v>
      </c>
      <c r="J127" s="409" t="str">
        <v>Järnvägsgatan 2-12</v>
      </c>
      <c r="K127" s="409" t="str">
        <v>Falköping</v>
      </c>
      <c r="L127" s="410" t="str">
        <v>521 33</v>
      </c>
    </row>
    <row r="128" spans="1:12" x14ac:dyDescent="0.4">
      <c r="A128" s="409" t="str">
        <v>PMA99646</v>
      </c>
      <c r="B128" s="409" t="str">
        <v>Neobo Falköping Holding AB</v>
      </c>
      <c r="C128" s="409" t="str">
        <v>559319-6883</v>
      </c>
      <c r="D128" s="410">
        <v>64600</v>
      </c>
      <c r="E128" s="409" t="str">
        <v>Ej fast Neobo Falköping Holding AB</v>
      </c>
      <c r="F128" s="409" t="str">
        <v>FE 927-PMA99646 Scancloud, SE-831 90 ÖSTERSUND</v>
      </c>
      <c r="G128" s="409" t="str">
        <v>0007:5593196883</v>
      </c>
      <c r="H128" s="409" t="str">
        <v>PMA99646@pdf.scancloud.se</v>
      </c>
      <c r="I128" s="410">
        <v>5593196883</v>
      </c>
      <c r="J128" s="409" t="str">
        <v>Mäster Samuelsgatan 42</v>
      </c>
      <c r="K128" s="409" t="str">
        <v>Stockholm</v>
      </c>
      <c r="L128" s="410" t="str">
        <v>111 57</v>
      </c>
    </row>
    <row r="129" spans="1:12" x14ac:dyDescent="0.4">
      <c r="A129" s="409" t="str">
        <v>PMA99647</v>
      </c>
      <c r="B129" s="409" t="str">
        <v>Neobo Eskilstuna 6 AB</v>
      </c>
      <c r="C129" s="409" t="str">
        <v>559323-5947</v>
      </c>
      <c r="D129" s="410">
        <v>64703</v>
      </c>
      <c r="E129" s="409" t="str">
        <v>Fagotten 6</v>
      </c>
      <c r="F129" s="409" t="str">
        <v>FE 927-PMA99647 Scancloud, SE-831 90 ÖSTERSUND</v>
      </c>
      <c r="G129" s="409" t="str">
        <v>0007:5593235947</v>
      </c>
      <c r="H129" s="409" t="str">
        <v>PMA99647@pdf.scancloud.se</v>
      </c>
      <c r="I129" s="410">
        <v>5593235947</v>
      </c>
      <c r="J129" s="409" t="str">
        <v>Gillbergaplan 4, Gillbergavägen 8</v>
      </c>
      <c r="K129" s="409" t="str">
        <v>Eskilstuna</v>
      </c>
      <c r="L129" s="410" t="str">
        <v>632 28</v>
      </c>
    </row>
    <row r="130" spans="1:12" x14ac:dyDescent="0.4">
      <c r="A130" s="409" t="str">
        <v>PMA99647</v>
      </c>
      <c r="B130" s="409" t="str">
        <v>Neobo Eskilstuna 6 AB</v>
      </c>
      <c r="C130" s="409" t="str">
        <v>559323-5947</v>
      </c>
      <c r="D130" s="410">
        <v>64704</v>
      </c>
      <c r="E130" s="409" t="str">
        <v>Fagotten 7</v>
      </c>
      <c r="F130" s="409" t="str">
        <v>FE 927-PMA99647 Scancloud, SE-831 90 ÖSTERSUND</v>
      </c>
      <c r="G130" s="409" t="str">
        <v>0007:5593235947</v>
      </c>
      <c r="H130" s="409" t="str">
        <v>PMA99647@pdf.scancloud.se</v>
      </c>
      <c r="I130" s="410">
        <v>5593235947</v>
      </c>
      <c r="J130" s="409" t="str">
        <v>Gillbergavägen 10 A-B</v>
      </c>
      <c r="K130" s="409" t="str">
        <v>Eskilstuna</v>
      </c>
      <c r="L130" s="410" t="str">
        <v>632 28</v>
      </c>
    </row>
    <row r="131" spans="1:12" x14ac:dyDescent="0.4">
      <c r="A131" s="409" t="str">
        <v>PMA99647</v>
      </c>
      <c r="B131" s="409" t="str">
        <v>Neobo Eskilstuna 6 AB</v>
      </c>
      <c r="C131" s="409" t="str">
        <v>559323-5947</v>
      </c>
      <c r="D131" s="410">
        <v>64706</v>
      </c>
      <c r="E131" s="409" t="str">
        <v>Navigatören 11</v>
      </c>
      <c r="F131" s="409" t="str">
        <v>FE 927-PMA99647 Scancloud, SE-831 90 ÖSTERSUND</v>
      </c>
      <c r="G131" s="409" t="str">
        <v>0007:5593235947</v>
      </c>
      <c r="H131" s="409" t="str">
        <v>PMA99647@pdf.scancloud.se</v>
      </c>
      <c r="I131" s="410">
        <v>5593235947</v>
      </c>
      <c r="J131" s="409" t="str">
        <v>Årbygatan 3A-E, 8F</v>
      </c>
      <c r="K131" s="409" t="str">
        <v>Eskilstuna</v>
      </c>
      <c r="L131" s="410" t="str">
        <v>633 45</v>
      </c>
    </row>
    <row r="132" spans="1:12" x14ac:dyDescent="0.4">
      <c r="A132" s="409" t="str">
        <v>PMA99647</v>
      </c>
      <c r="B132" s="409" t="str">
        <v>Neobo Eskilstuna 6 AB</v>
      </c>
      <c r="C132" s="409" t="str">
        <v>559323-5947</v>
      </c>
      <c r="D132" s="410">
        <v>64708</v>
      </c>
      <c r="E132" s="409" t="str">
        <v>Notstället 5</v>
      </c>
      <c r="F132" s="409" t="str">
        <v>FE 927-PMA99647 Scancloud, SE-831 90 ÖSTERSUND</v>
      </c>
      <c r="G132" s="409" t="str">
        <v>0007:5593235947</v>
      </c>
      <c r="H132" s="409" t="str">
        <v>PMA99647@pdf.scancloud.se</v>
      </c>
      <c r="I132" s="410">
        <v>5593235947</v>
      </c>
      <c r="J132" s="409" t="str">
        <v>Heljestrandsgatan 7 A-C</v>
      </c>
      <c r="K132" s="409" t="str">
        <v>Eskilstuna</v>
      </c>
      <c r="L132" s="410" t="str">
        <v>633 44</v>
      </c>
    </row>
    <row r="133" spans="1:12" x14ac:dyDescent="0.4">
      <c r="A133" s="409" t="str">
        <v>PMA99647</v>
      </c>
      <c r="B133" s="409" t="str">
        <v>Neobo Eskilstuna 6 AB</v>
      </c>
      <c r="C133" s="409" t="str">
        <v>559323-5947</v>
      </c>
      <c r="D133" s="410">
        <v>64709</v>
      </c>
      <c r="E133" s="409" t="str">
        <v>Notstället 6</v>
      </c>
      <c r="F133" s="409" t="str">
        <v>FE 927-PMA99647 Scancloud, SE-831 90 ÖSTERSUND</v>
      </c>
      <c r="G133" s="409" t="str">
        <v>0007:5593235947</v>
      </c>
      <c r="H133" s="409" t="str">
        <v>PMA99647@pdf.scancloud.se</v>
      </c>
      <c r="I133" s="410">
        <v>5593235947</v>
      </c>
      <c r="J133" s="409" t="str">
        <v>Heljestrandsgatan 5 A-C</v>
      </c>
      <c r="K133" s="409" t="str">
        <v>Eskilstuna</v>
      </c>
      <c r="L133" s="410" t="str">
        <v>633 44</v>
      </c>
    </row>
    <row r="134" spans="1:12" x14ac:dyDescent="0.4">
      <c r="A134" s="409" t="str">
        <v>PMA99655</v>
      </c>
      <c r="B134" s="409" t="str">
        <v>Neobo Ulricehamn AB</v>
      </c>
      <c r="C134" s="409" t="str">
        <v>559326-6322</v>
      </c>
      <c r="D134" s="410">
        <v>65501</v>
      </c>
      <c r="E134" s="409" t="str">
        <v>Kvarnlyckan 4</v>
      </c>
      <c r="F134" s="409" t="str">
        <v>FE 927-PMA99655 Scancloud, SE-831 90 ÖSTERSUND</v>
      </c>
      <c r="G134" s="409" t="str">
        <v>0007:5593266322</v>
      </c>
      <c r="H134" s="409" t="str">
        <v>PMA99655@pdf.scancloud.se</v>
      </c>
      <c r="I134" s="410">
        <v>5593266322</v>
      </c>
      <c r="J134" s="409" t="str">
        <v>Lindängsvägen 5-9</v>
      </c>
      <c r="K134" s="409" t="str">
        <v>Ulricehamn</v>
      </c>
      <c r="L134" s="410" t="str">
        <v>523 36</v>
      </c>
    </row>
    <row r="135" spans="1:12" x14ac:dyDescent="0.4">
      <c r="A135" s="409" t="str">
        <v>PMA99655</v>
      </c>
      <c r="B135" s="409" t="str">
        <v>Neobo Ulricehamn AB</v>
      </c>
      <c r="C135" s="409" t="str">
        <v>559326-6322</v>
      </c>
      <c r="D135" s="410">
        <v>65502</v>
      </c>
      <c r="E135" s="409" t="str">
        <v>Kvarnlyckan 6</v>
      </c>
      <c r="F135" s="409" t="str">
        <v>FE 927-PMA99655 Scancloud, SE-831 90 ÖSTERSUND</v>
      </c>
      <c r="G135" s="409" t="str">
        <v>0007:5593266322</v>
      </c>
      <c r="H135" s="409" t="str">
        <v>PMA99655@pdf.scancloud.se</v>
      </c>
      <c r="I135" s="410">
        <v>5593266322</v>
      </c>
      <c r="J135" s="409" t="str">
        <v>Lindängsvägen 17-19</v>
      </c>
      <c r="K135" s="409" t="str">
        <v>Ulricehamn</v>
      </c>
      <c r="L135" s="410" t="str">
        <v>523 36</v>
      </c>
    </row>
    <row r="136" spans="1:12" x14ac:dyDescent="0.4">
      <c r="A136" s="409" t="str">
        <v>PMA99655</v>
      </c>
      <c r="B136" s="409" t="str">
        <v>Neobo Ulricehamn AB</v>
      </c>
      <c r="C136" s="409" t="str">
        <v>559326-6322</v>
      </c>
      <c r="D136" s="410">
        <v>65503</v>
      </c>
      <c r="E136" s="409" t="str">
        <v>Linnéan 16</v>
      </c>
      <c r="F136" s="409" t="str">
        <v>FE 927-PMA99655 Scancloud, SE-831 90 ÖSTERSUND</v>
      </c>
      <c r="G136" s="409" t="str">
        <v>0007:5593266322</v>
      </c>
      <c r="H136" s="409" t="str">
        <v>PMA99655@pdf.scancloud.se</v>
      </c>
      <c r="I136" s="410">
        <v>5593266322</v>
      </c>
      <c r="J136" s="409" t="str">
        <v>Lindängsvägen 8</v>
      </c>
      <c r="K136" s="409" t="str">
        <v>Ulricehamn</v>
      </c>
      <c r="L136" s="410" t="str">
        <v>523 36</v>
      </c>
    </row>
    <row r="137" spans="1:12" x14ac:dyDescent="0.4">
      <c r="A137" s="409" t="str">
        <v>PMA99655</v>
      </c>
      <c r="B137" s="409" t="str">
        <v>Neobo Ulricehamn AB</v>
      </c>
      <c r="C137" s="409" t="str">
        <v>559326-6322</v>
      </c>
      <c r="D137" s="410">
        <v>65504</v>
      </c>
      <c r="E137" s="409" t="str">
        <v>Linnéan 2</v>
      </c>
      <c r="F137" s="409" t="str">
        <v>FE 927-PMA99655 Scancloud, SE-831 90 ÖSTERSUND</v>
      </c>
      <c r="G137" s="409" t="str">
        <v>0007:5593266322</v>
      </c>
      <c r="H137" s="409" t="str">
        <v>PMA99655@pdf.scancloud.se</v>
      </c>
      <c r="I137" s="410">
        <v>5593266322</v>
      </c>
      <c r="J137" s="409" t="str">
        <v>Jönköpingsvägen 13</v>
      </c>
      <c r="K137" s="409" t="str">
        <v>Ulricehamn</v>
      </c>
      <c r="L137" s="410" t="str">
        <v>523 36</v>
      </c>
    </row>
    <row r="138" spans="1:12" x14ac:dyDescent="0.4">
      <c r="A138" s="409" t="str">
        <v>PMA99655</v>
      </c>
      <c r="B138" s="409" t="str">
        <v>Neobo Ulricehamn AB</v>
      </c>
      <c r="C138" s="409" t="str">
        <v>559326-6322</v>
      </c>
      <c r="D138" s="410">
        <v>65505</v>
      </c>
      <c r="E138" s="409" t="str">
        <v>Snöripan 11</v>
      </c>
      <c r="F138" s="409" t="str">
        <v>FE 927-PMA99655 Scancloud, SE-831 90 ÖSTERSUND</v>
      </c>
      <c r="G138" s="409" t="str">
        <v>0007:5593266322</v>
      </c>
      <c r="H138" s="409" t="str">
        <v>PMA99655@pdf.scancloud.se</v>
      </c>
      <c r="I138" s="410">
        <v>5593266322</v>
      </c>
      <c r="J138" s="409" t="str">
        <v>Östra Trädgårdsgatan 1 A-M</v>
      </c>
      <c r="K138" s="409" t="str">
        <v>Ulricehamn</v>
      </c>
      <c r="L138" s="410" t="str">
        <v>523 35</v>
      </c>
    </row>
    <row r="139" spans="1:12" x14ac:dyDescent="0.4">
      <c r="A139" s="409" t="str">
        <v>PMA99655</v>
      </c>
      <c r="B139" s="409" t="str">
        <v>Neobo Ulricehamn AB</v>
      </c>
      <c r="C139" s="409" t="str">
        <v>559326-6322</v>
      </c>
      <c r="D139" s="410">
        <v>65506</v>
      </c>
      <c r="E139" s="409" t="str">
        <v>Snöripan 7</v>
      </c>
      <c r="F139" s="409" t="str">
        <v>FE 927-PMA99655 Scancloud, SE-831 90 ÖSTERSUND</v>
      </c>
      <c r="G139" s="409" t="str">
        <v>0007:5593266322</v>
      </c>
      <c r="H139" s="409" t="str">
        <v>PMA99655@pdf.scancloud.se</v>
      </c>
      <c r="I139" s="410">
        <v>5593266322</v>
      </c>
      <c r="J139" s="409" t="str">
        <v>Riddaregatan 7 A</v>
      </c>
      <c r="K139" s="409" t="str">
        <v>Ulricehamn</v>
      </c>
      <c r="L139" s="410" t="str">
        <v>523 30</v>
      </c>
    </row>
    <row r="140" spans="1:12" x14ac:dyDescent="0.4">
      <c r="A140" s="409" t="str">
        <v>PMA99655</v>
      </c>
      <c r="B140" s="409" t="str">
        <v>Neobo Ulricehamn AB</v>
      </c>
      <c r="C140" s="409" t="str">
        <v>559326-6322</v>
      </c>
      <c r="D140" s="410">
        <v>65507</v>
      </c>
      <c r="E140" s="409" t="str">
        <v>Göken 1</v>
      </c>
      <c r="F140" s="409" t="str">
        <v>FE 927-PMA99655 Scancloud, SE-831 90 ÖSTERSUND</v>
      </c>
      <c r="G140" s="409" t="str">
        <v>0007:5593266322</v>
      </c>
      <c r="H140" s="409" t="str">
        <v>PMA99655@pdf.scancloud.se</v>
      </c>
      <c r="I140" s="410">
        <v>5593266322</v>
      </c>
      <c r="J140" s="409" t="str">
        <v>Nygatan 18</v>
      </c>
      <c r="K140" s="409" t="str">
        <v>Ulricehamn</v>
      </c>
      <c r="L140" s="410" t="str">
        <v>523 30</v>
      </c>
    </row>
    <row r="141" spans="1:12" x14ac:dyDescent="0.4">
      <c r="A141" s="409" t="str">
        <v>PMA99655</v>
      </c>
      <c r="B141" s="409" t="str">
        <v>Neobo Ulricehamn AB</v>
      </c>
      <c r="C141" s="409" t="str">
        <v>559326-6322</v>
      </c>
      <c r="D141" s="410">
        <v>65508</v>
      </c>
      <c r="E141" s="409" t="str">
        <v>Eken 12</v>
      </c>
      <c r="F141" s="409" t="str">
        <v>FE 927-PMA99655 Scancloud, SE-831 90 ÖSTERSUND</v>
      </c>
      <c r="G141" s="409" t="str">
        <v>0007:5593266322</v>
      </c>
      <c r="H141" s="409" t="str">
        <v>PMA99655@pdf.scancloud.se</v>
      </c>
      <c r="I141" s="410">
        <v>5593266322</v>
      </c>
      <c r="J141" s="409" t="str">
        <v>Sanatorievägen 19 A-C</v>
      </c>
      <c r="K141" s="409" t="str">
        <v>Ulricehamn</v>
      </c>
      <c r="L141" s="410" t="str">
        <v>523 32</v>
      </c>
    </row>
    <row r="142" spans="1:12" x14ac:dyDescent="0.4">
      <c r="A142" s="409" t="str">
        <v>PMA99655</v>
      </c>
      <c r="B142" s="409" t="str">
        <v>Neobo Ulricehamn AB</v>
      </c>
      <c r="C142" s="409" t="str">
        <v>559326-6322</v>
      </c>
      <c r="D142" s="410">
        <v>65509</v>
      </c>
      <c r="E142" s="409" t="str">
        <v>Eken 14</v>
      </c>
      <c r="F142" s="409" t="str">
        <v>FE 927-PMA99655 Scancloud, SE-831 90 ÖSTERSUND</v>
      </c>
      <c r="G142" s="409" t="str">
        <v>0007:5593266322</v>
      </c>
      <c r="H142" s="409" t="str">
        <v>PMA99655@pdf.scancloud.se</v>
      </c>
      <c r="I142" s="410">
        <v>5593266322</v>
      </c>
      <c r="J142" s="409" t="str">
        <v>Villagatan 10</v>
      </c>
      <c r="K142" s="409" t="str">
        <v>Ulricehamn</v>
      </c>
      <c r="L142" s="410" t="str">
        <v>523 32</v>
      </c>
    </row>
    <row r="143" spans="1:12" x14ac:dyDescent="0.4">
      <c r="A143" s="409" t="str">
        <v>PMA99655</v>
      </c>
      <c r="B143" s="409" t="str">
        <v>Neobo Ulricehamn AB</v>
      </c>
      <c r="C143" s="409" t="str">
        <v>559326-6322</v>
      </c>
      <c r="D143" s="410">
        <v>65510</v>
      </c>
      <c r="E143" s="409" t="str">
        <v>Sparven 11</v>
      </c>
      <c r="F143" s="409" t="str">
        <v>FE 927-PMA99655 Scancloud, SE-831 90 ÖSTERSUND</v>
      </c>
      <c r="G143" s="409" t="str">
        <v>0007:5593266322</v>
      </c>
      <c r="H143" s="409" t="str">
        <v>PMA99655@pdf.scancloud.se</v>
      </c>
      <c r="I143" s="410">
        <v>5593266322</v>
      </c>
      <c r="J143" s="409" t="str">
        <v>Sanatorievägen 6</v>
      </c>
      <c r="K143" s="409" t="str">
        <v>Ulricehamn</v>
      </c>
      <c r="L143" s="410" t="str">
        <v>523 34</v>
      </c>
    </row>
    <row r="144" spans="1:12" x14ac:dyDescent="0.4">
      <c r="A144" s="409" t="str">
        <v>PMA99655</v>
      </c>
      <c r="B144" s="409" t="str">
        <v>Neobo Ulricehamn AB</v>
      </c>
      <c r="C144" s="409" t="str">
        <v>559326-6322</v>
      </c>
      <c r="D144" s="410">
        <v>65511</v>
      </c>
      <c r="E144" s="409" t="str">
        <v>Åsunda 9</v>
      </c>
      <c r="F144" s="409" t="str">
        <v>FE 927-PMA99655 Scancloud, SE-831 90 ÖSTERSUND</v>
      </c>
      <c r="G144" s="409" t="str">
        <v>0007:5593266322</v>
      </c>
      <c r="H144" s="409" t="str">
        <v>PMA99655@pdf.scancloud.se</v>
      </c>
      <c r="I144" s="410">
        <v>5593266322</v>
      </c>
      <c r="J144" s="409" t="str">
        <v>Jägaregatan 12</v>
      </c>
      <c r="K144" s="409" t="str">
        <v>Ulricehamn</v>
      </c>
      <c r="L144" s="410" t="str">
        <v>523 30</v>
      </c>
    </row>
    <row r="145" spans="1:12" x14ac:dyDescent="0.4">
      <c r="A145" s="409" t="str">
        <v>PMA99656</v>
      </c>
      <c r="B145" s="409" t="str">
        <v>Neobo Vänersborg AB</v>
      </c>
      <c r="C145" s="409" t="str">
        <v>559326-6330</v>
      </c>
      <c r="D145" s="410">
        <v>65601</v>
      </c>
      <c r="E145" s="409" t="str">
        <v>Lodet 1</v>
      </c>
      <c r="F145" s="409" t="str">
        <v>FE 927-PMA99656 Scancloud, SE-831 90 ÖSTERSUND</v>
      </c>
      <c r="G145" s="409" t="str">
        <v>0007:5593266330</v>
      </c>
      <c r="H145" s="409" t="str">
        <v>PMA99656@pdf.scancloud.se</v>
      </c>
      <c r="I145" s="410">
        <v>5593266330</v>
      </c>
      <c r="J145" s="409" t="str">
        <v>Bokgatan 9-23</v>
      </c>
      <c r="K145" s="409" t="str">
        <v>Vänersborg</v>
      </c>
      <c r="L145" s="410" t="str">
        <v>462 52</v>
      </c>
    </row>
    <row r="146" spans="1:12" x14ac:dyDescent="0.4">
      <c r="A146" s="409" t="str">
        <v>PMA99656</v>
      </c>
      <c r="B146" s="409" t="str">
        <v>Neobo Vänersborg AB</v>
      </c>
      <c r="C146" s="409" t="str">
        <v>559326-6330</v>
      </c>
      <c r="D146" s="410">
        <v>65602</v>
      </c>
      <c r="E146" s="409" t="str">
        <v>Lodet 2</v>
      </c>
      <c r="F146" s="409" t="str">
        <v>FE 927-PMA99656 Scancloud, SE-831 90 ÖSTERSUND</v>
      </c>
      <c r="G146" s="409" t="str">
        <v>0007:5593266330</v>
      </c>
      <c r="H146" s="409" t="str">
        <v>PMA99656@pdf.scancloud.se</v>
      </c>
      <c r="I146" s="410">
        <v>5593266330</v>
      </c>
      <c r="J146" s="409" t="str">
        <v>Almgatan, Bokgatan 1-7, Ollenicklas v. 27-37</v>
      </c>
      <c r="K146" s="409" t="str">
        <v>Vänersborg</v>
      </c>
      <c r="L146" s="410" t="str">
        <v>462 52</v>
      </c>
    </row>
    <row r="147" spans="1:12" x14ac:dyDescent="0.4">
      <c r="A147" s="409" t="str">
        <v>PMA99656</v>
      </c>
      <c r="B147" s="409" t="str">
        <v>Neobo Vänersborg AB</v>
      </c>
      <c r="C147" s="409" t="str">
        <v>559326-6330</v>
      </c>
      <c r="D147" s="410">
        <v>65603</v>
      </c>
      <c r="E147" s="409" t="str">
        <v>Nejlikan 4</v>
      </c>
      <c r="F147" s="409" t="str">
        <v>FE 927-PMA99656 Scancloud, SE-831 90 ÖSTERSUND</v>
      </c>
      <c r="G147" s="409" t="str">
        <v>0007:5593266330</v>
      </c>
      <c r="H147" s="409" t="str">
        <v>PMA99656@pdf.scancloud.se</v>
      </c>
      <c r="I147" s="410">
        <v>5593266330</v>
      </c>
      <c r="J147" s="409" t="str">
        <v>Gasverkgatan 9 A-E, Kyrkogatan 1</v>
      </c>
      <c r="K147" s="409" t="str">
        <v>Vänersborg</v>
      </c>
      <c r="L147" s="410" t="str">
        <v>462 34</v>
      </c>
    </row>
    <row r="148" spans="1:12" x14ac:dyDescent="0.4">
      <c r="A148" s="409" t="str">
        <v>PMA99656</v>
      </c>
      <c r="B148" s="409" t="str">
        <v>Neobo Vänersborg AB</v>
      </c>
      <c r="C148" s="409" t="str">
        <v>559326-6330</v>
      </c>
      <c r="D148" s="410">
        <v>65604</v>
      </c>
      <c r="E148" s="409" t="str">
        <v>Konvaljen 12</v>
      </c>
      <c r="F148" s="409" t="str">
        <v>FE 927-PMA99656 Scancloud, SE-831 90 ÖSTERSUND</v>
      </c>
      <c r="G148" s="409" t="str">
        <v>0007:5593266330</v>
      </c>
      <c r="H148" s="409" t="str">
        <v>PMA99656@pdf.scancloud.se</v>
      </c>
      <c r="I148" s="410">
        <v>5593266330</v>
      </c>
      <c r="J148" s="409" t="str">
        <v>Sundsgatan 26 A, Vallgatan 15 A-B</v>
      </c>
      <c r="K148" s="409" t="str">
        <v>Vänersborg</v>
      </c>
      <c r="L148" s="410" t="str">
        <v>462 33</v>
      </c>
    </row>
    <row r="149" spans="1:12" x14ac:dyDescent="0.4">
      <c r="A149" s="409" t="str">
        <v>PMA99656</v>
      </c>
      <c r="B149" s="409" t="str">
        <v>Neobo Vänersborg AB</v>
      </c>
      <c r="C149" s="409" t="str">
        <v>559326-6330</v>
      </c>
      <c r="D149" s="410">
        <v>65605</v>
      </c>
      <c r="E149" s="409" t="str">
        <v>Lövkojan 8</v>
      </c>
      <c r="F149" s="409" t="str">
        <v>FE 927-PMA99656 Scancloud, SE-831 90 ÖSTERSUND</v>
      </c>
      <c r="G149" s="409" t="str">
        <v>0007:5593266330</v>
      </c>
      <c r="H149" s="409" t="str">
        <v>PMA99656@pdf.scancloud.se</v>
      </c>
      <c r="I149" s="410">
        <v>5593266330</v>
      </c>
      <c r="J149" s="409" t="str">
        <v>Drottninggatan 30 A-B, Sundgatan 24 A-B</v>
      </c>
      <c r="K149" s="409" t="str">
        <v>Vänersborg</v>
      </c>
      <c r="L149" s="410" t="str">
        <v>462 31</v>
      </c>
    </row>
    <row r="150" spans="1:12" x14ac:dyDescent="0.4">
      <c r="A150" s="409" t="str">
        <v>PMA99656</v>
      </c>
      <c r="B150" s="409" t="str">
        <v>Neobo Vänersborg AB</v>
      </c>
      <c r="C150" s="409" t="str">
        <v>559326-6330</v>
      </c>
      <c r="D150" s="410">
        <v>65606</v>
      </c>
      <c r="E150" s="409" t="str">
        <v>Tranan 1</v>
      </c>
      <c r="F150" s="409" t="str">
        <v>FE 927-PMA99656 Scancloud, SE-831 90 ÖSTERSUND</v>
      </c>
      <c r="G150" s="409" t="str">
        <v>0007:5593266330</v>
      </c>
      <c r="H150" s="409" t="str">
        <v>PMA99656@pdf.scancloud.se</v>
      </c>
      <c r="I150" s="410">
        <v>5593266330</v>
      </c>
      <c r="J150" s="409" t="str">
        <v>Sandmarksgatan 7, Torpavägen 13-17</v>
      </c>
      <c r="K150" s="409" t="str">
        <v>Vänersborg</v>
      </c>
      <c r="L150" s="410" t="str">
        <v>462 36</v>
      </c>
    </row>
    <row r="151" spans="1:12" x14ac:dyDescent="0.4">
      <c r="A151" s="409" t="str">
        <v>PMA99681</v>
      </c>
      <c r="B151" s="409" t="str">
        <v>Neobo Sundsvall 2 AB</v>
      </c>
      <c r="C151" s="409" t="str">
        <v>559323-5731</v>
      </c>
      <c r="D151" s="410">
        <v>68101</v>
      </c>
      <c r="E151" s="409" t="str">
        <v>Förståndet 14</v>
      </c>
      <c r="F151" s="409" t="str">
        <v>FE 927-PMA99681 Scancloud, SE-831 90 ÖSTERSUND</v>
      </c>
      <c r="G151" s="409" t="str">
        <v>0007:5593235731</v>
      </c>
      <c r="H151" s="409" t="str">
        <v>PMA99681@pdf.scancloud.se</v>
      </c>
      <c r="I151" s="410">
        <v>5593235731</v>
      </c>
      <c r="J151" s="409" t="str">
        <v>Trädgårdsgatan 39</v>
      </c>
      <c r="K151" s="409" t="str">
        <v>Sundsvall</v>
      </c>
      <c r="L151" s="410" t="str">
        <v>852 32</v>
      </c>
    </row>
    <row r="152" spans="1:12" x14ac:dyDescent="0.4">
      <c r="A152" s="409" t="str">
        <v>PMA99681</v>
      </c>
      <c r="B152" s="409" t="str">
        <v>Neobo Sundsvall 2 AB</v>
      </c>
      <c r="C152" s="409" t="str">
        <v>559323-5731</v>
      </c>
      <c r="D152" s="410">
        <v>68102</v>
      </c>
      <c r="E152" s="409" t="str">
        <v>Vinsten 2</v>
      </c>
      <c r="F152" s="409" t="str">
        <v>FE 927-PMA99681 Scancloud, SE-831 90 ÖSTERSUND</v>
      </c>
      <c r="G152" s="409" t="str">
        <v>0007:5593235731</v>
      </c>
      <c r="H152" s="409" t="str">
        <v>PMA99681@pdf.scancloud.se</v>
      </c>
      <c r="I152" s="410">
        <v>5593235731</v>
      </c>
      <c r="J152" s="409" t="str">
        <v>Storgatan 31</v>
      </c>
      <c r="K152" s="409" t="str">
        <v>Sundsvall</v>
      </c>
      <c r="L152" s="410" t="str">
        <v>852 30</v>
      </c>
    </row>
    <row r="153" spans="1:12" x14ac:dyDescent="0.4">
      <c r="A153" s="409" t="str">
        <v>PMA99681</v>
      </c>
      <c r="B153" s="409" t="str">
        <v>Neobo Sundsvall 2 AB</v>
      </c>
      <c r="C153" s="409" t="str">
        <v>559323-5731</v>
      </c>
      <c r="D153" s="410">
        <v>68103</v>
      </c>
      <c r="E153" s="409" t="str">
        <v>Bacchus 4</v>
      </c>
      <c r="F153" s="409" t="str">
        <v>FE 927-PMA99681 Scancloud, SE-831 90 ÖSTERSUND</v>
      </c>
      <c r="G153" s="409" t="str">
        <v>0007:5593235731</v>
      </c>
      <c r="H153" s="409" t="str">
        <v>PMA99681@pdf.scancloud.se</v>
      </c>
      <c r="I153" s="410">
        <v>5593235731</v>
      </c>
      <c r="J153" s="409" t="str">
        <v>Tullgatan 7 A-B, Kyrkogatan 8</v>
      </c>
      <c r="K153" s="409" t="str">
        <v>Sundsvall</v>
      </c>
      <c r="L153" s="410" t="str">
        <v>852 31</v>
      </c>
    </row>
    <row r="154" spans="1:12" x14ac:dyDescent="0.4">
      <c r="A154" s="409" t="str">
        <v>PMA99681</v>
      </c>
      <c r="B154" s="409" t="str">
        <v>Neobo Sundsvall 2 AB</v>
      </c>
      <c r="C154" s="409" t="str">
        <v>559323-5731</v>
      </c>
      <c r="D154" s="410">
        <v>68104</v>
      </c>
      <c r="E154" s="409" t="str">
        <v>Kraften 4</v>
      </c>
      <c r="F154" s="409" t="str">
        <v>FE 927-PMA99681 Scancloud, SE-831 90 ÖSTERSUND</v>
      </c>
      <c r="G154" s="409" t="str">
        <v>0007:5593235731</v>
      </c>
      <c r="H154" s="409" t="str">
        <v>PMA99681@pdf.scancloud.se</v>
      </c>
      <c r="I154" s="410">
        <v>5593235731</v>
      </c>
      <c r="J154" s="409" t="str">
        <v>Trädgårdsgatan 38 A-B</v>
      </c>
      <c r="K154" s="409" t="str">
        <v>Sundsvall</v>
      </c>
      <c r="L154" s="410" t="str">
        <v>852 32</v>
      </c>
    </row>
    <row r="155" spans="1:12" x14ac:dyDescent="0.4">
      <c r="A155" s="409" t="str">
        <v>PMA99681</v>
      </c>
      <c r="B155" s="409" t="str">
        <v>Neobo Sundsvall 2 AB</v>
      </c>
      <c r="C155" s="409" t="str">
        <v>559323-5731</v>
      </c>
      <c r="D155" s="410">
        <v>68105</v>
      </c>
      <c r="E155" s="409" t="str">
        <v>Mercurius 15</v>
      </c>
      <c r="F155" s="409" t="str">
        <v>FE 927-PMA99681 Scancloud, SE-831 90 ÖSTERSUND</v>
      </c>
      <c r="G155" s="409" t="str">
        <v>0007:5593235731</v>
      </c>
      <c r="H155" s="409" t="str">
        <v>PMA99681@pdf.scancloud.se</v>
      </c>
      <c r="I155" s="410">
        <v>5593235731</v>
      </c>
      <c r="J155" s="409" t="str">
        <v>Storgatan 2, Strandgatan 4</v>
      </c>
      <c r="K155" s="409" t="str">
        <v>Sundsvall</v>
      </c>
      <c r="L155" s="410" t="str">
        <v>852 30</v>
      </c>
    </row>
    <row r="156" spans="1:12" x14ac:dyDescent="0.4">
      <c r="A156" s="409" t="str">
        <v>PMA99681</v>
      </c>
      <c r="B156" s="409" t="str">
        <v>Neobo Sundsvall 2 AB</v>
      </c>
      <c r="C156" s="409" t="str">
        <v>559323-5731</v>
      </c>
      <c r="D156" s="410">
        <v>68106</v>
      </c>
      <c r="E156" s="409" t="str">
        <v>Mercurius 12</v>
      </c>
      <c r="F156" s="409" t="str">
        <v>FE 927-PMA99681 Scancloud, SE-831 90 ÖSTERSUND</v>
      </c>
      <c r="G156" s="409" t="str">
        <v>0007:5593235731</v>
      </c>
      <c r="H156" s="409" t="str">
        <v>PMA99681@pdf.scancloud.se</v>
      </c>
      <c r="I156" s="410">
        <v>5593235731</v>
      </c>
      <c r="J156" s="409" t="str">
        <v>Storgatan 6 , Tullgatan 3</v>
      </c>
      <c r="K156" s="409" t="str">
        <v>Sundsvall</v>
      </c>
      <c r="L156" s="410" t="str">
        <v>852 30</v>
      </c>
    </row>
    <row r="157" spans="1:12" x14ac:dyDescent="0.4">
      <c r="A157" s="409" t="str">
        <v>PMA99681</v>
      </c>
      <c r="B157" s="409" t="str">
        <v>Neobo Sundsvall 2 AB</v>
      </c>
      <c r="C157" s="409" t="str">
        <v>559323-5731</v>
      </c>
      <c r="D157" s="410">
        <v>68107</v>
      </c>
      <c r="E157" s="409" t="str">
        <v>Bacchus 12</v>
      </c>
      <c r="F157" s="409" t="str">
        <v>FE 927-PMA99681 Scancloud, SE-831 90 ÖSTERSUND</v>
      </c>
      <c r="G157" s="409" t="str">
        <v>0007:5593235731</v>
      </c>
      <c r="H157" s="409" t="str">
        <v>PMA99681@pdf.scancloud.se</v>
      </c>
      <c r="I157" s="410">
        <v>5593235731</v>
      </c>
      <c r="J157" s="409" t="str">
        <v>Storgatan 5-7, Tullgatan 5</v>
      </c>
      <c r="K157" s="409" t="str">
        <v>Sundsvall</v>
      </c>
      <c r="L157" s="410" t="str">
        <v>852 30</v>
      </c>
    </row>
    <row r="158" spans="1:12" x14ac:dyDescent="0.4">
      <c r="A158" s="409" t="str">
        <v>PMA99681</v>
      </c>
      <c r="B158" s="409" t="str">
        <v>Neobo Sundsvall 2 AB</v>
      </c>
      <c r="C158" s="409" t="str">
        <v>559323-5731</v>
      </c>
      <c r="D158" s="410">
        <v>68108</v>
      </c>
      <c r="E158" s="409" t="str">
        <v>Minerva 8</v>
      </c>
      <c r="F158" s="409" t="str">
        <v>FE 927-PMA99681 Scancloud, SE-831 90 ÖSTERSUND</v>
      </c>
      <c r="G158" s="409" t="str">
        <v>0007:5593235731</v>
      </c>
      <c r="H158" s="409" t="str">
        <v>PMA99681@pdf.scancloud.se</v>
      </c>
      <c r="I158" s="410">
        <v>5593235731</v>
      </c>
      <c r="J158" s="409" t="str">
        <v>Storgatan 12, Nybrogatan 7</v>
      </c>
      <c r="K158" s="409" t="str">
        <v>Sundsvall</v>
      </c>
      <c r="L158" s="410" t="str">
        <v>852 30</v>
      </c>
    </row>
    <row r="159" spans="1:12" x14ac:dyDescent="0.4">
      <c r="A159" s="409" t="str">
        <v>PMA99681</v>
      </c>
      <c r="B159" s="409" t="str">
        <v>Neobo Sundsvall 2 AB</v>
      </c>
      <c r="C159" s="409" t="str">
        <v>559323-5731</v>
      </c>
      <c r="D159" s="410">
        <v>68109</v>
      </c>
      <c r="E159" s="409" t="str">
        <v>Minerva 7</v>
      </c>
      <c r="F159" s="409" t="str">
        <v>FE 927-PMA99681 Scancloud, SE-831 90 ÖSTERSUND</v>
      </c>
      <c r="G159" s="409" t="str">
        <v>0007:5593235731</v>
      </c>
      <c r="H159" s="409" t="str">
        <v>PMA99681@pdf.scancloud.se</v>
      </c>
      <c r="I159" s="410">
        <v>5593235731</v>
      </c>
      <c r="J159" s="409" t="str">
        <v>Nybrogatan 5, Sjögatan 7</v>
      </c>
      <c r="K159" s="409" t="str">
        <v>Sundsvall</v>
      </c>
      <c r="L159" s="410" t="str">
        <v>852 31</v>
      </c>
    </row>
    <row r="160" spans="1:12" x14ac:dyDescent="0.4">
      <c r="A160" s="409" t="str">
        <v>PMA99681</v>
      </c>
      <c r="B160" s="409" t="str">
        <v>Neobo Sundsvall 2 AB</v>
      </c>
      <c r="C160" s="409" t="str">
        <v>559323-5731</v>
      </c>
      <c r="D160" s="410">
        <v>68110</v>
      </c>
      <c r="E160" s="409" t="str">
        <v>Tara 1</v>
      </c>
      <c r="F160" s="409" t="str">
        <v>FE 927-PMA99681 Scancloud, SE-831 90 ÖSTERSUND</v>
      </c>
      <c r="G160" s="409" t="str">
        <v>0007:5593235731</v>
      </c>
      <c r="H160" s="409" t="str">
        <v>PMA99681@pdf.scancloud.se</v>
      </c>
      <c r="I160" s="410">
        <v>5593235731</v>
      </c>
      <c r="J160" s="409" t="str">
        <v>Trädgårdsgatan 23</v>
      </c>
      <c r="K160" s="409" t="str">
        <v>Sundsvall</v>
      </c>
      <c r="L160" s="410" t="str">
        <v>852 32</v>
      </c>
    </row>
    <row r="161" spans="1:12" x14ac:dyDescent="0.4">
      <c r="A161" s="409" t="str">
        <v>PMA99681</v>
      </c>
      <c r="B161" s="409" t="str">
        <v>Neobo Sundsvall 2 AB</v>
      </c>
      <c r="C161" s="409" t="str">
        <v>559323-5731</v>
      </c>
      <c r="D161" s="410">
        <v>68111</v>
      </c>
      <c r="E161" s="409" t="str">
        <v>Skörden 1</v>
      </c>
      <c r="F161" s="409" t="str">
        <v>FE 927-PMA99681 Scancloud, SE-831 90 ÖSTERSUND</v>
      </c>
      <c r="G161" s="409" t="str">
        <v>0007:5593235731</v>
      </c>
      <c r="H161" s="409" t="str">
        <v>PMA99681@pdf.scancloud.se</v>
      </c>
      <c r="I161" s="410">
        <v>5593235731</v>
      </c>
      <c r="J161" s="409" t="str">
        <v>Axvägen 13-17</v>
      </c>
      <c r="K161" s="409" t="str">
        <v>Sundsvall</v>
      </c>
      <c r="L161" s="410" t="str">
        <v>853 50</v>
      </c>
    </row>
    <row r="162" spans="1:12" x14ac:dyDescent="0.4">
      <c r="A162" s="409" t="str">
        <v>PMA99681</v>
      </c>
      <c r="B162" s="409" t="str">
        <v>Neobo Sundsvall 2 AB</v>
      </c>
      <c r="C162" s="409" t="str">
        <v>559323-5731</v>
      </c>
      <c r="D162" s="410">
        <v>68112</v>
      </c>
      <c r="E162" s="409" t="str">
        <v>Kronan 2</v>
      </c>
      <c r="F162" s="409" t="str">
        <v>FE 927-PMA99681 Scancloud, SE-831 90 ÖSTERSUND</v>
      </c>
      <c r="G162" s="409" t="str">
        <v>0007:5593235731</v>
      </c>
      <c r="H162" s="409" t="str">
        <v>PMA99681@pdf.scancloud.se</v>
      </c>
      <c r="I162" s="410">
        <v>5593235731</v>
      </c>
      <c r="J162" s="409" t="str">
        <v>Skolgatan 8 A-D, Majorsgatan 13 A-D</v>
      </c>
      <c r="K162" s="409" t="str">
        <v>Sundsvall</v>
      </c>
      <c r="L162" s="410" t="str">
        <v>852 38</v>
      </c>
    </row>
    <row r="163" spans="1:12" x14ac:dyDescent="0.4">
      <c r="A163" s="409" t="str">
        <v>PMA99681</v>
      </c>
      <c r="B163" s="409" t="str">
        <v>Neobo Sundsvall 2 AB</v>
      </c>
      <c r="C163" s="409" t="str">
        <v>559323-5731</v>
      </c>
      <c r="D163" s="410">
        <v>68113</v>
      </c>
      <c r="E163" s="409" t="str">
        <v>Hatten 15</v>
      </c>
      <c r="F163" s="409" t="str">
        <v>FE 927-PMA99681 Scancloud, SE-831 90 ÖSTERSUND</v>
      </c>
      <c r="G163" s="409" t="str">
        <v>0007:5593235731</v>
      </c>
      <c r="H163" s="409" t="str">
        <v>PMA99681@pdf.scancloud.se</v>
      </c>
      <c r="I163" s="410">
        <v>5593235731</v>
      </c>
      <c r="J163" s="409" t="str">
        <v>Slutgatan 18</v>
      </c>
      <c r="K163" s="409" t="str">
        <v>Sundsvall</v>
      </c>
      <c r="L163" s="410" t="str">
        <v>852 37</v>
      </c>
    </row>
    <row r="164" spans="1:12" x14ac:dyDescent="0.4">
      <c r="A164" s="409" t="str">
        <v>PMA99681</v>
      </c>
      <c r="B164" s="409" t="str">
        <v>Neobo Sundsvall 2 AB</v>
      </c>
      <c r="C164" s="409" t="str">
        <v>559323-5731</v>
      </c>
      <c r="D164" s="410">
        <v>68114</v>
      </c>
      <c r="E164" s="409" t="str">
        <v>Granlo 15:1</v>
      </c>
      <c r="F164" s="409" t="str">
        <v>FE 927-PMA99681 Scancloud, SE-831 90 ÖSTERSUND</v>
      </c>
      <c r="G164" s="409" t="str">
        <v>0007:5593235731</v>
      </c>
      <c r="H164" s="409" t="str">
        <v>PMA99681@pdf.scancloud.se</v>
      </c>
      <c r="I164" s="410">
        <v>5593235731</v>
      </c>
      <c r="J164" s="409" t="str">
        <v>Huginvägen 12 A-B, Mjölnervägen 9, Vikingavägen 37</v>
      </c>
      <c r="K164" s="409" t="str">
        <v>Sundsvall</v>
      </c>
      <c r="L164" s="410" t="str">
        <v>857 41</v>
      </c>
    </row>
    <row r="165" spans="1:12" x14ac:dyDescent="0.4">
      <c r="A165" s="409" t="str">
        <v>PMA99681</v>
      </c>
      <c r="B165" s="409" t="str">
        <v>Neobo Sundsvall 2 AB</v>
      </c>
      <c r="C165" s="409" t="str">
        <v>559323-5731</v>
      </c>
      <c r="D165" s="410">
        <v>68115</v>
      </c>
      <c r="E165" s="409" t="str">
        <v>Stocken 2</v>
      </c>
      <c r="F165" s="409" t="str">
        <v>FE 927-PMA99681 Scancloud, SE-831 90 ÖSTERSUND</v>
      </c>
      <c r="G165" s="409" t="str">
        <v>0007:5593235731</v>
      </c>
      <c r="H165" s="409" t="str">
        <v>PMA99681@pdf.scancloud.se</v>
      </c>
      <c r="I165" s="410">
        <v>5593235731</v>
      </c>
      <c r="J165" s="409" t="str">
        <v>Fridhemsgatan 40 A-B</v>
      </c>
      <c r="K165" s="409" t="str">
        <v>Sundsvall</v>
      </c>
      <c r="L165" s="410" t="str">
        <v>854 60</v>
      </c>
    </row>
    <row r="166" spans="1:12" x14ac:dyDescent="0.4">
      <c r="A166" s="409" t="str">
        <v>PMA99681</v>
      </c>
      <c r="B166" s="409" t="str">
        <v>Neobo Sundsvall 2 AB</v>
      </c>
      <c r="C166" s="409" t="str">
        <v>559323-5731</v>
      </c>
      <c r="D166" s="410">
        <v>68116</v>
      </c>
      <c r="E166" s="409" t="str">
        <v>Tallen 4</v>
      </c>
      <c r="F166" s="409" t="str">
        <v>FE 927-PMA99681 Scancloud, SE-831 90 ÖSTERSUND</v>
      </c>
      <c r="G166" s="409" t="str">
        <v>0007:5593235731</v>
      </c>
      <c r="H166" s="409" t="str">
        <v>PMA99681@pdf.scancloud.se</v>
      </c>
      <c r="I166" s="410">
        <v>5593235731</v>
      </c>
      <c r="J166" s="409" t="str">
        <v>Snickaregatan 13</v>
      </c>
      <c r="K166" s="409" t="str">
        <v>Sundsvall</v>
      </c>
      <c r="L166" s="410" t="str">
        <v>852 39</v>
      </c>
    </row>
    <row r="167" spans="1:12" x14ac:dyDescent="0.4">
      <c r="A167" s="409" t="str">
        <v>PMA99681</v>
      </c>
      <c r="B167" s="409" t="str">
        <v>Neobo Sundsvall 2 AB</v>
      </c>
      <c r="C167" s="409" t="str">
        <v>559323-5731</v>
      </c>
      <c r="D167" s="410">
        <v>68117</v>
      </c>
      <c r="E167" s="409" t="str">
        <v>Sågramen 21</v>
      </c>
      <c r="F167" s="409" t="str">
        <v>FE 927-PMA99681 Scancloud, SE-831 90 ÖSTERSUND</v>
      </c>
      <c r="G167" s="409" t="str">
        <v>0007:5593235731</v>
      </c>
      <c r="H167" s="409" t="str">
        <v>PMA99681@pdf.scancloud.se</v>
      </c>
      <c r="I167" s="410">
        <v>5593235731</v>
      </c>
      <c r="J167" s="409" t="str">
        <v>Jakobsdalsgatan 16</v>
      </c>
      <c r="K167" s="409" t="str">
        <v>Sundsvall</v>
      </c>
      <c r="L167" s="410" t="str">
        <v>854 60</v>
      </c>
    </row>
    <row r="168" spans="1:12" x14ac:dyDescent="0.4">
      <c r="A168" s="409" t="str">
        <v>PMA99681</v>
      </c>
      <c r="B168" s="409" t="str">
        <v>Neobo Sundsvall 2 AB</v>
      </c>
      <c r="C168" s="409" t="str">
        <v>559323-5731</v>
      </c>
      <c r="D168" s="410">
        <v>68118</v>
      </c>
      <c r="E168" s="409" t="str">
        <v>Tvingen 29</v>
      </c>
      <c r="F168" s="409" t="str">
        <v>FE 927-PMA99681 Scancloud, SE-831 90 ÖSTERSUND</v>
      </c>
      <c r="G168" s="409" t="str">
        <v>0007:5593235731</v>
      </c>
      <c r="H168" s="409" t="str">
        <v>PMA99681@pdf.scancloud.se</v>
      </c>
      <c r="I168" s="410">
        <v>5593235731</v>
      </c>
      <c r="J168" s="409" t="str">
        <v>Gränsgatan 22 A-B</v>
      </c>
      <c r="K168" s="409" t="str">
        <v>Sundsvall</v>
      </c>
      <c r="L168" s="410" t="str">
        <v>852 38</v>
      </c>
    </row>
    <row r="169" spans="1:12" x14ac:dyDescent="0.4">
      <c r="A169" s="409" t="str">
        <v>PMA99681</v>
      </c>
      <c r="B169" s="409" t="str">
        <v>Neobo Sundsvall 2 AB</v>
      </c>
      <c r="C169" s="409" t="str">
        <v>559323-5731</v>
      </c>
      <c r="D169" s="410">
        <v>68119</v>
      </c>
      <c r="E169" s="409" t="str">
        <v>Mjölnaren 3</v>
      </c>
      <c r="F169" s="409" t="str">
        <v>FE 927-PMA99681 Scancloud, SE-831 90 ÖSTERSUND</v>
      </c>
      <c r="G169" s="409" t="str">
        <v>0007:5593235731</v>
      </c>
      <c r="H169" s="409" t="str">
        <v>PMA99681@pdf.scancloud.se</v>
      </c>
      <c r="I169" s="410">
        <v>5593235731</v>
      </c>
      <c r="J169" s="409" t="str">
        <v>Björneborgsgatan 6</v>
      </c>
      <c r="K169" s="409" t="str">
        <v>Sundsvall</v>
      </c>
      <c r="L169" s="410" t="str">
        <v>852 38</v>
      </c>
    </row>
    <row r="170" spans="1:12" x14ac:dyDescent="0.4">
      <c r="A170" s="409" t="str">
        <v>PMA99681</v>
      </c>
      <c r="B170" s="409" t="str">
        <v>Neobo Sundsvall 2 AB</v>
      </c>
      <c r="C170" s="409" t="str">
        <v>559323-5731</v>
      </c>
      <c r="D170" s="410">
        <v>68120</v>
      </c>
      <c r="E170" s="409" t="str">
        <v>Mjölnaren 4</v>
      </c>
      <c r="F170" s="409" t="str">
        <v>FE 927-PMA99681 Scancloud, SE-831 90 ÖSTERSUND</v>
      </c>
      <c r="G170" s="409" t="str">
        <v>0007:5593235731</v>
      </c>
      <c r="H170" s="409" t="str">
        <v>PMA99681@pdf.scancloud.se</v>
      </c>
      <c r="I170" s="410">
        <v>5593235731</v>
      </c>
      <c r="J170" s="409" t="str">
        <v>Björneborgsgatan 8 A-B</v>
      </c>
      <c r="K170" s="409" t="str">
        <v>Sundsvall</v>
      </c>
      <c r="L170" s="410" t="str">
        <v>852 38</v>
      </c>
    </row>
    <row r="171" spans="1:12" x14ac:dyDescent="0.4">
      <c r="A171" s="409" t="str">
        <v>PMA99681</v>
      </c>
      <c r="B171" s="409" t="str">
        <v>Neobo Sundsvall 2 AB</v>
      </c>
      <c r="C171" s="409" t="str">
        <v>559323-5731</v>
      </c>
      <c r="D171" s="410">
        <v>68121</v>
      </c>
      <c r="E171" s="409" t="str">
        <v>Mjölnaren 9</v>
      </c>
      <c r="F171" s="409" t="str">
        <v>FE 927-PMA99681 Scancloud, SE-831 90 ÖSTERSUND</v>
      </c>
      <c r="G171" s="409" t="str">
        <v>0007:5593235731</v>
      </c>
      <c r="H171" s="409" t="str">
        <v>PMA99681@pdf.scancloud.se</v>
      </c>
      <c r="I171" s="410">
        <v>5593235731</v>
      </c>
      <c r="J171" s="409" t="str">
        <v>Björneborgsgatan 2, Fridhemsgatan 1</v>
      </c>
      <c r="K171" s="409" t="str">
        <v>Sundsvall</v>
      </c>
      <c r="L171" s="410" t="str">
        <v>852 38</v>
      </c>
    </row>
    <row r="172" spans="1:12" x14ac:dyDescent="0.4">
      <c r="A172" s="409" t="str">
        <v>PMA99681</v>
      </c>
      <c r="B172" s="409" t="str">
        <v>Neobo Sundsvall 2 AB</v>
      </c>
      <c r="C172" s="409" t="str">
        <v>559323-5731</v>
      </c>
      <c r="D172" s="410">
        <v>68122</v>
      </c>
      <c r="E172" s="409" t="str">
        <v>Bladet 2</v>
      </c>
      <c r="F172" s="409" t="str">
        <v>FE 927-PMA99681 Scancloud, SE-831 90 ÖSTERSUND</v>
      </c>
      <c r="G172" s="409" t="str">
        <v>0007:5593235731</v>
      </c>
      <c r="H172" s="409" t="str">
        <v>PMA99681@pdf.scancloud.se</v>
      </c>
      <c r="I172" s="410">
        <v>5593235731</v>
      </c>
      <c r="J172" s="409" t="str">
        <v>Bergsgatan 13 A-B</v>
      </c>
      <c r="K172" s="409" t="str">
        <v>Sundsvall</v>
      </c>
      <c r="L172" s="410" t="str">
        <v>852 36</v>
      </c>
    </row>
    <row r="173" spans="1:12" x14ac:dyDescent="0.4">
      <c r="A173" s="409" t="str">
        <v>PMA99681</v>
      </c>
      <c r="B173" s="409" t="str">
        <v>Neobo Sundsvall 2 AB</v>
      </c>
      <c r="C173" s="409" t="str">
        <v>559323-5731</v>
      </c>
      <c r="D173" s="410">
        <v>68123</v>
      </c>
      <c r="E173" s="409" t="str">
        <v>Hästen 13</v>
      </c>
      <c r="F173" s="409" t="str">
        <v>FE 927-PMA99681 Scancloud, SE-831 90 ÖSTERSUND</v>
      </c>
      <c r="G173" s="409" t="str">
        <v>0007:5593235731</v>
      </c>
      <c r="H173" s="409" t="str">
        <v>PMA99681@pdf.scancloud.se</v>
      </c>
      <c r="I173" s="410">
        <v>5593235731</v>
      </c>
      <c r="J173" s="409" t="str">
        <v>Fredsgatan 19 A-B</v>
      </c>
      <c r="K173" s="409" t="str">
        <v>Sundsvall</v>
      </c>
      <c r="L173" s="410" t="str">
        <v>852 35</v>
      </c>
    </row>
    <row r="174" spans="1:12" x14ac:dyDescent="0.4">
      <c r="A174" s="409" t="str">
        <v>PMA99681</v>
      </c>
      <c r="B174" s="409" t="str">
        <v>Neobo Sundsvall 2 AB</v>
      </c>
      <c r="C174" s="409" t="str">
        <v>559323-5731</v>
      </c>
      <c r="D174" s="410">
        <v>68124</v>
      </c>
      <c r="E174" s="409" t="str">
        <v>Credit 12</v>
      </c>
      <c r="F174" s="409" t="str">
        <v>FE 927-PMA99681 Scancloud, SE-831 90 ÖSTERSUND</v>
      </c>
      <c r="G174" s="409" t="str">
        <v>0007:5593235731</v>
      </c>
      <c r="H174" s="409" t="str">
        <v>PMA99681@pdf.scancloud.se</v>
      </c>
      <c r="I174" s="410">
        <v>5593235731</v>
      </c>
      <c r="J174" s="409" t="str">
        <v>Nybrogatan 35</v>
      </c>
      <c r="K174" s="409" t="str">
        <v>Sundsvall</v>
      </c>
      <c r="L174" s="410" t="str">
        <v>852 36</v>
      </c>
    </row>
    <row r="175" spans="1:12" x14ac:dyDescent="0.4">
      <c r="A175" s="409" t="str">
        <v>PMA99683</v>
      </c>
      <c r="B175" s="409" t="str">
        <v>Neobo Skövde AB</v>
      </c>
      <c r="C175" s="409" t="str">
        <v>559323-5723</v>
      </c>
      <c r="D175" s="410">
        <v>68301</v>
      </c>
      <c r="E175" s="409" t="str">
        <v>Skultorp 1:207</v>
      </c>
      <c r="F175" s="409" t="str">
        <v>FE 927-PMA99683 Scancloud, SE-831 90 ÖSTERSUND</v>
      </c>
      <c r="G175" s="409" t="str">
        <v>0007:5593235723</v>
      </c>
      <c r="H175" s="409" t="str">
        <v>PMA99683@pdf.scancloud.se</v>
      </c>
      <c r="I175" s="410">
        <v>5593235723</v>
      </c>
      <c r="J175" s="409" t="str">
        <v>Pilvägen 3 A-J</v>
      </c>
      <c r="K175" s="409" t="str">
        <v>Skövde</v>
      </c>
      <c r="L175" s="410" t="str">
        <v>541 57</v>
      </c>
    </row>
    <row r="176" spans="1:12" x14ac:dyDescent="0.4">
      <c r="A176" s="409" t="str">
        <v>PMA99683</v>
      </c>
      <c r="B176" s="409" t="str">
        <v>Neobo Skövde AB</v>
      </c>
      <c r="C176" s="409" t="str">
        <v>559323-5723</v>
      </c>
      <c r="D176" s="410">
        <v>68302</v>
      </c>
      <c r="E176" s="409" t="str">
        <v>Skultorp 1:126</v>
      </c>
      <c r="F176" s="409" t="str">
        <v>FE 927-PMA99683 Scancloud, SE-831 90 ÖSTERSUND</v>
      </c>
      <c r="G176" s="409" t="str">
        <v>0007:5593235723</v>
      </c>
      <c r="H176" s="409" t="str">
        <v>PMA99683@pdf.scancloud.se</v>
      </c>
      <c r="I176" s="410">
        <v>5593235723</v>
      </c>
      <c r="J176" s="409" t="str">
        <v>Klagstorpsvägen 26 A-B</v>
      </c>
      <c r="K176" s="409" t="str">
        <v>Skövde</v>
      </c>
      <c r="L176" s="410" t="str">
        <v>541 57</v>
      </c>
    </row>
    <row r="177" spans="1:12" x14ac:dyDescent="0.4">
      <c r="A177" s="409" t="str">
        <v>PMA99683</v>
      </c>
      <c r="B177" s="409" t="str">
        <v>Neobo Skövde AB</v>
      </c>
      <c r="C177" s="409" t="str">
        <v>559323-5723</v>
      </c>
      <c r="D177" s="410">
        <v>68303</v>
      </c>
      <c r="E177" s="409" t="str">
        <v>Hjärpen 2</v>
      </c>
      <c r="F177" s="409" t="str">
        <v>FE 927-PMA99683 Scancloud, SE-831 90 ÖSTERSUND</v>
      </c>
      <c r="G177" s="409" t="str">
        <v>0007:5593235723</v>
      </c>
      <c r="H177" s="409" t="str">
        <v>PMA99683@pdf.scancloud.se</v>
      </c>
      <c r="I177" s="410">
        <v>5593235723</v>
      </c>
      <c r="J177" s="409" t="str">
        <v>Södra Bergvägen 7</v>
      </c>
      <c r="K177" s="409" t="str">
        <v>Skövde</v>
      </c>
      <c r="L177" s="410" t="str">
        <v>541 31</v>
      </c>
    </row>
    <row r="178" spans="1:12" x14ac:dyDescent="0.4">
      <c r="A178" s="409" t="str">
        <v>PMA99683</v>
      </c>
      <c r="B178" s="409" t="str">
        <v>Neobo Skövde AB</v>
      </c>
      <c r="C178" s="409" t="str">
        <v>559323-5723</v>
      </c>
      <c r="D178" s="410">
        <v>68304</v>
      </c>
      <c r="E178" s="409" t="str">
        <v>Ostronet 11</v>
      </c>
      <c r="F178" s="409" t="str">
        <v>FE 927-PMA99683 Scancloud, SE-831 90 ÖSTERSUND</v>
      </c>
      <c r="G178" s="409" t="str">
        <v>0007:5593235723</v>
      </c>
      <c r="H178" s="409" t="str">
        <v>PMA99683@pdf.scancloud.se</v>
      </c>
      <c r="I178" s="410">
        <v>5593235723</v>
      </c>
      <c r="J178" s="409" t="str">
        <v>Lars Olofs Gata 11</v>
      </c>
      <c r="K178" s="409" t="str">
        <v>Skövde</v>
      </c>
      <c r="L178" s="410" t="str">
        <v>541 44</v>
      </c>
    </row>
    <row r="179" spans="1:12" x14ac:dyDescent="0.4">
      <c r="A179" s="409" t="str">
        <v>PMA99685</v>
      </c>
      <c r="B179" s="409" t="str">
        <v>Neobo Norrköping AB</v>
      </c>
      <c r="C179" s="409" t="str">
        <v xml:space="preserve">559323-5749 </v>
      </c>
      <c r="D179" s="410">
        <v>68501</v>
      </c>
      <c r="E179" s="409" t="str">
        <v>Polskan 1</v>
      </c>
      <c r="F179" s="409" t="str">
        <v>FE 927-PMA99685 Scancloud, SE-831 90 ÖSTERSUND</v>
      </c>
      <c r="G179" s="409" t="str">
        <v>0007:5593235749</v>
      </c>
      <c r="H179" s="409" t="str">
        <v>PMA99685@pdf.scancloud.se</v>
      </c>
      <c r="I179" s="410">
        <v>5593235749</v>
      </c>
      <c r="J179" s="409" t="str">
        <v>Navestadsgatan 4-16 (U1-U8)</v>
      </c>
      <c r="K179" s="409" t="str">
        <v>Norrköping</v>
      </c>
      <c r="L179" s="410" t="str">
        <v>603 67</v>
      </c>
    </row>
    <row r="180" spans="1:12" x14ac:dyDescent="0.4">
      <c r="A180" s="409" t="str">
        <v>PMA99685</v>
      </c>
      <c r="B180" s="409" t="str">
        <v>Neobo Norrköping AB</v>
      </c>
      <c r="C180" s="409" t="str">
        <v xml:space="preserve">559323-5749 </v>
      </c>
      <c r="D180" s="410">
        <v>68502</v>
      </c>
      <c r="E180" s="409" t="str">
        <v>Polskan 2</v>
      </c>
      <c r="F180" s="409" t="str">
        <v>FE 927-PMA99685 Scancloud, SE-831 90 ÖSTERSUND</v>
      </c>
      <c r="G180" s="409" t="str">
        <v>0007:5593235749</v>
      </c>
      <c r="H180" s="409" t="str">
        <v>PMA99685@pdf.scancloud.se</v>
      </c>
      <c r="I180" s="410">
        <v>5593235749</v>
      </c>
      <c r="J180" s="409" t="str">
        <v>Navestadsgatan 2-16 (U10-U19)</v>
      </c>
      <c r="K180" s="409" t="str">
        <v>Norrköping</v>
      </c>
      <c r="L180" s="410" t="str">
        <v>603 67</v>
      </c>
    </row>
    <row r="181" spans="1:12" x14ac:dyDescent="0.4">
      <c r="A181" s="409" t="str">
        <v>PMA99685</v>
      </c>
      <c r="B181" s="409" t="str">
        <v>Neobo Norrköping AB</v>
      </c>
      <c r="C181" s="409" t="str">
        <v xml:space="preserve">559323-5749 </v>
      </c>
      <c r="D181" s="410">
        <v>68503</v>
      </c>
      <c r="E181" s="409" t="str">
        <v>Polskan 3</v>
      </c>
      <c r="F181" s="409" t="str">
        <v>FE 927-PMA99685 Scancloud, SE-831 90 ÖSTERSUND</v>
      </c>
      <c r="G181" s="409" t="str">
        <v>0007:5593235749</v>
      </c>
      <c r="H181" s="409" t="str">
        <v>PMA99685@pdf.scancloud.se</v>
      </c>
      <c r="I181" s="410">
        <v>5593235749</v>
      </c>
      <c r="J181" s="409" t="str">
        <v>Navestadsgatan 2-16 (U20-U29)</v>
      </c>
      <c r="K181" s="409" t="str">
        <v>Norrköping</v>
      </c>
      <c r="L181" s="410" t="str">
        <v>603 67</v>
      </c>
    </row>
    <row r="182" spans="1:12" x14ac:dyDescent="0.4">
      <c r="A182" s="409" t="str">
        <v>PMA99685</v>
      </c>
      <c r="B182" s="409" t="str">
        <v>Neobo Norrköping AB</v>
      </c>
      <c r="C182" s="409" t="str">
        <v xml:space="preserve">559323-5749 </v>
      </c>
      <c r="D182" s="410">
        <v>68504</v>
      </c>
      <c r="E182" s="409" t="str">
        <v>Polskan 4</v>
      </c>
      <c r="F182" s="409" t="str">
        <v>FE 927-PMA99685 Scancloud, SE-831 90 ÖSTERSUND</v>
      </c>
      <c r="G182" s="409" t="str">
        <v>0007:5593235749</v>
      </c>
      <c r="H182" s="409" t="str">
        <v>PMA99685@pdf.scancloud.se</v>
      </c>
      <c r="I182" s="410">
        <v>5593235749</v>
      </c>
      <c r="J182" s="409" t="str">
        <v>Navestadsgatan 2-16 (U30-U39)</v>
      </c>
      <c r="K182" s="409" t="str">
        <v>Norrköping</v>
      </c>
      <c r="L182" s="410" t="str">
        <v>603 67</v>
      </c>
    </row>
    <row r="183" spans="1:12" x14ac:dyDescent="0.4">
      <c r="A183" s="409" t="str">
        <v>PMA99685</v>
      </c>
      <c r="B183" s="409" t="str">
        <v>Neobo Norrköping AB</v>
      </c>
      <c r="C183" s="409" t="str">
        <v xml:space="preserve">559323-5749 </v>
      </c>
      <c r="D183" s="410">
        <v>68505</v>
      </c>
      <c r="E183" s="409" t="str">
        <v>Polskan 6</v>
      </c>
      <c r="F183" s="409" t="str">
        <v>FE 927-PMA99685 Scancloud, SE-831 90 ÖSTERSUND</v>
      </c>
      <c r="G183" s="409" t="str">
        <v>0007:5593235749</v>
      </c>
      <c r="H183" s="409" t="str">
        <v>PMA99685@pdf.scancloud.se</v>
      </c>
      <c r="I183" s="410">
        <v>5593235749</v>
      </c>
      <c r="J183" s="409" t="str">
        <v>Navestadsgatan 2-6 (U40-U55)</v>
      </c>
      <c r="K183" s="409" t="str">
        <v>Norrköping</v>
      </c>
      <c r="L183" s="410" t="str">
        <v>603 67</v>
      </c>
    </row>
    <row r="184" spans="1:12" x14ac:dyDescent="0.4">
      <c r="A184" s="409" t="str">
        <v>PMA99685</v>
      </c>
      <c r="B184" s="409" t="str">
        <v>Neobo Norrköping AB</v>
      </c>
      <c r="C184" s="409" t="str">
        <v xml:space="preserve">559323-5749 </v>
      </c>
      <c r="D184" s="410">
        <v>68506</v>
      </c>
      <c r="E184" s="409" t="str">
        <v>Polskan 7</v>
      </c>
      <c r="F184" s="409" t="str">
        <v>FE 927-PMA99685 Scancloud, SE-831 90 ÖSTERSUND</v>
      </c>
      <c r="G184" s="409" t="str">
        <v>0007:5593235749</v>
      </c>
      <c r="H184" s="409" t="str">
        <v>PMA99685@pdf.scancloud.se</v>
      </c>
      <c r="I184" s="410">
        <v>5593235749</v>
      </c>
      <c r="J184" s="409" t="str">
        <v>Navestadsgatan 6-10 (U40-U53)</v>
      </c>
      <c r="K184" s="409" t="str">
        <v>Norrköping</v>
      </c>
      <c r="L184" s="410" t="str">
        <v>603 67</v>
      </c>
    </row>
    <row r="185" spans="1:12" x14ac:dyDescent="0.4">
      <c r="A185" s="409" t="str">
        <v>PMA99685</v>
      </c>
      <c r="B185" s="409" t="str">
        <v>Neobo Norrköping AB</v>
      </c>
      <c r="C185" s="409" t="str">
        <v xml:space="preserve">559323-5749 </v>
      </c>
      <c r="D185" s="410">
        <v>68507</v>
      </c>
      <c r="E185" s="409" t="str">
        <v>Polskan 8</v>
      </c>
      <c r="F185" s="409" t="str">
        <v>FE 927-PMA99685 Scancloud, SE-831 90 ÖSTERSUND</v>
      </c>
      <c r="G185" s="409" t="str">
        <v>0007:5593235749</v>
      </c>
      <c r="H185" s="409" t="str">
        <v>PMA99685@pdf.scancloud.se</v>
      </c>
      <c r="I185" s="410">
        <v>5593235749</v>
      </c>
      <c r="J185" s="409" t="str">
        <v>Navestadsgatan 18-26 (U1-U10)</v>
      </c>
      <c r="K185" s="409" t="str">
        <v>Norrköping</v>
      </c>
      <c r="L185" s="410" t="str">
        <v>603 67</v>
      </c>
    </row>
    <row r="186" spans="1:12" x14ac:dyDescent="0.4">
      <c r="A186" s="409" t="str">
        <v>PMA99687</v>
      </c>
      <c r="B186" s="409" t="str">
        <v>Neobo Köping Holding AB</v>
      </c>
      <c r="C186" s="409" t="str">
        <v>559333-2462</v>
      </c>
      <c r="D186" s="410">
        <v>68700</v>
      </c>
      <c r="E186" s="409" t="str">
        <v>Ej fast Neobo Köping Holding AB</v>
      </c>
      <c r="F186" s="409" t="str">
        <v>FE 927-PMA99687 Scancloud, SE-831 90 ÖSTERSUND</v>
      </c>
      <c r="G186" s="409" t="str">
        <v>0007:5593332462</v>
      </c>
      <c r="H186" s="409" t="str">
        <v>PMA99687@pdf.scancloud.se</v>
      </c>
      <c r="I186" s="410">
        <v>5593332462</v>
      </c>
      <c r="J186" s="409" t="str">
        <v>Mäster Samuelsgatan 42</v>
      </c>
      <c r="K186" s="409" t="str">
        <v>Stockholm</v>
      </c>
      <c r="L186" s="410" t="str">
        <v>111 57</v>
      </c>
    </row>
    <row r="187" spans="1:12" x14ac:dyDescent="0.4">
      <c r="A187" s="409" t="str">
        <v>PMA99688</v>
      </c>
      <c r="B187" s="409" t="str">
        <v>Neobo Köping 1 AB</v>
      </c>
      <c r="C187" s="409" t="str">
        <v>559026-6036</v>
      </c>
      <c r="D187" s="410">
        <v>68801</v>
      </c>
      <c r="E187" s="409" t="str">
        <v>Agne 16</v>
      </c>
      <c r="F187" s="409" t="str">
        <v>FE 927-PMA99688 Scancloud, SE-831 90 ÖSTERSUND</v>
      </c>
      <c r="G187" s="409" t="str">
        <v>0007:5590266036</v>
      </c>
      <c r="H187" s="409" t="str">
        <v>PMA99688@pdf.scancloud.se</v>
      </c>
      <c r="I187" s="410">
        <v>5590266036</v>
      </c>
      <c r="J187" s="409" t="str">
        <v>Scheelegatan 25 A-C</v>
      </c>
      <c r="K187" s="409" t="str">
        <v>Köping</v>
      </c>
      <c r="L187" s="410" t="str">
        <v>731 33</v>
      </c>
    </row>
    <row r="188" spans="1:12" x14ac:dyDescent="0.4">
      <c r="A188" s="409" t="str">
        <v>PMA99689</v>
      </c>
      <c r="B188" s="409" t="str">
        <v>Neobo Köping 2 AB</v>
      </c>
      <c r="C188" s="409" t="str">
        <v>556748-9660</v>
      </c>
      <c r="D188" s="410">
        <v>68901</v>
      </c>
      <c r="E188" s="409" t="str">
        <v>Pilspetsen 5</v>
      </c>
      <c r="F188" s="409" t="str">
        <v>FE 927-PMA99689 Scancloud, SE-831 90 ÖSTERSUND</v>
      </c>
      <c r="G188" s="409" t="str">
        <v>0007:5567489660</v>
      </c>
      <c r="H188" s="409" t="str">
        <v>PMA99689@pdf.scancloud.se</v>
      </c>
      <c r="I188" s="410">
        <v>5567489660</v>
      </c>
      <c r="J188" s="409" t="str">
        <v>Odensvivägen 10 A-D</v>
      </c>
      <c r="K188" s="409" t="str">
        <v>Köping</v>
      </c>
      <c r="L188" s="410" t="str">
        <v>731 34</v>
      </c>
    </row>
    <row r="189" spans="1:12" x14ac:dyDescent="0.4">
      <c r="A189" s="409" t="str">
        <v>PMA99689</v>
      </c>
      <c r="B189" s="409" t="str">
        <v>Neobo Köping 2 AB</v>
      </c>
      <c r="C189" s="409" t="str">
        <v>556748-9660</v>
      </c>
      <c r="D189" s="410">
        <v>68902</v>
      </c>
      <c r="E189" s="409" t="str">
        <v>Pilspetsen 6</v>
      </c>
      <c r="F189" s="409" t="str">
        <v>FE 927-PMA99689 Scancloud, SE-831 90 ÖSTERSUND</v>
      </c>
      <c r="G189" s="409" t="str">
        <v>0007:5567489660</v>
      </c>
      <c r="H189" s="409" t="str">
        <v>PMA99689@pdf.scancloud.se</v>
      </c>
      <c r="I189" s="410">
        <v>5567489660</v>
      </c>
      <c r="J189" s="409" t="str">
        <v>Odensvivägen 8 A-C</v>
      </c>
      <c r="K189" s="409" t="str">
        <v>Köping</v>
      </c>
      <c r="L189" s="410" t="str">
        <v>731 34</v>
      </c>
    </row>
    <row r="190" spans="1:12" x14ac:dyDescent="0.4">
      <c r="A190" s="409" t="str">
        <v>PMA99690</v>
      </c>
      <c r="B190" s="409" t="str">
        <v>Neobo Köping 3 AB</v>
      </c>
      <c r="C190" s="409" t="str">
        <v>556950-8400</v>
      </c>
      <c r="D190" s="410">
        <v>69001</v>
      </c>
      <c r="E190" s="409" t="str">
        <v>Tule 4</v>
      </c>
      <c r="F190" s="409" t="str">
        <v>FE 927-PMA99690 Scancloud, SE-831 90 ÖSTERSUND</v>
      </c>
      <c r="G190" s="409" t="str">
        <v>0007:5569508400</v>
      </c>
      <c r="H190" s="409" t="str">
        <v>PMA99690@pdf.scancloud.se</v>
      </c>
      <c r="I190" s="410">
        <v>5569508400</v>
      </c>
      <c r="J190" s="409" t="str">
        <v>Glasgatan 15 A-C</v>
      </c>
      <c r="K190" s="409" t="str">
        <v>Köping</v>
      </c>
      <c r="L190" s="410" t="str">
        <v>731 30</v>
      </c>
    </row>
    <row r="191" spans="1:12" x14ac:dyDescent="0.4">
      <c r="A191" s="409" t="str">
        <v>PMA99691</v>
      </c>
      <c r="B191" s="409" t="str">
        <v>Neobo Katrineholm AB</v>
      </c>
      <c r="C191" s="409" t="str">
        <v>559337-1718</v>
      </c>
      <c r="D191" s="410">
        <v>69101</v>
      </c>
      <c r="E191" s="409" t="str">
        <v>Abborren 10</v>
      </c>
      <c r="F191" s="409" t="str">
        <v>FE 927-PMA99691 Scancloud, SE-831 90 ÖSTERSUND</v>
      </c>
      <c r="G191" s="409" t="str">
        <v>0007:5593371718</v>
      </c>
      <c r="H191" s="409" t="str">
        <v>PMA99691@pdf.scancloud.se</v>
      </c>
      <c r="I191" s="410">
        <v>5593371718</v>
      </c>
      <c r="J191" s="409" t="str">
        <v>Tegnérvägen 33B</v>
      </c>
      <c r="K191" s="409" t="str">
        <v>Katrineholm</v>
      </c>
      <c r="L191" s="410" t="str">
        <v>641 32</v>
      </c>
    </row>
    <row r="192" spans="1:12" x14ac:dyDescent="0.4">
      <c r="A192" s="409" t="str">
        <v>PMA99691</v>
      </c>
      <c r="B192" s="409" t="str">
        <v>Neobo Katrineholm AB</v>
      </c>
      <c r="C192" s="409" t="str">
        <v>559337-1718</v>
      </c>
      <c r="D192" s="410">
        <v>69102</v>
      </c>
      <c r="E192" s="409" t="str">
        <v>Aspen 7</v>
      </c>
      <c r="F192" s="409" t="str">
        <v>FE 927-PMA99691 Scancloud, SE-831 90 ÖSTERSUND</v>
      </c>
      <c r="G192" s="409" t="str">
        <v>0007:5593371718</v>
      </c>
      <c r="H192" s="409" t="str">
        <v>PMA99691@pdf.scancloud.se</v>
      </c>
      <c r="I192" s="410">
        <v>5593371718</v>
      </c>
      <c r="J192" s="409" t="str">
        <v>Gersnäsgatan 1 A-C</v>
      </c>
      <c r="K192" s="409" t="str">
        <v>Katrineholm</v>
      </c>
      <c r="L192" s="410" t="str">
        <v>641 46</v>
      </c>
    </row>
    <row r="193" spans="1:12" x14ac:dyDescent="0.4">
      <c r="A193" s="409" t="str">
        <v>PMA99691</v>
      </c>
      <c r="B193" s="409" t="str">
        <v>Neobo Katrineholm AB</v>
      </c>
      <c r="C193" s="409" t="str">
        <v>559337-1718</v>
      </c>
      <c r="D193" s="410">
        <v>69103</v>
      </c>
      <c r="E193" s="409" t="str">
        <v>Bagaren 1</v>
      </c>
      <c r="F193" s="409" t="str">
        <v>FE 927-PMA99691 Scancloud, SE-831 90 ÖSTERSUND</v>
      </c>
      <c r="G193" s="409" t="str">
        <v>0007:5593371718</v>
      </c>
      <c r="H193" s="409" t="str">
        <v>PMA99691@pdf.scancloud.se</v>
      </c>
      <c r="I193" s="410">
        <v>5593371718</v>
      </c>
      <c r="J193" s="409" t="str">
        <v>Oppundavägen 40-42</v>
      </c>
      <c r="K193" s="409" t="str">
        <v>Katrineholm</v>
      </c>
      <c r="L193" s="410" t="str">
        <v>641 37</v>
      </c>
    </row>
    <row r="194" spans="1:12" x14ac:dyDescent="0.4">
      <c r="A194" s="409" t="str">
        <v>PMA99691</v>
      </c>
      <c r="B194" s="409" t="str">
        <v>Neobo Katrineholm AB</v>
      </c>
      <c r="C194" s="409" t="str">
        <v>559337-1718</v>
      </c>
      <c r="D194" s="410">
        <v>69104</v>
      </c>
      <c r="E194" s="409" t="str">
        <v>Flundran 1</v>
      </c>
      <c r="F194" s="409" t="str">
        <v>FE 927-PMA99691 Scancloud, SE-831 90 ÖSTERSUND</v>
      </c>
      <c r="G194" s="409" t="str">
        <v>0007:5593371718</v>
      </c>
      <c r="H194" s="409" t="str">
        <v>PMA99691@pdf.scancloud.se</v>
      </c>
      <c r="I194" s="410">
        <v>5593371718</v>
      </c>
      <c r="J194" s="409" t="str">
        <v>Tegnérvägen 35 A-C</v>
      </c>
      <c r="K194" s="409" t="str">
        <v>Katrineholm</v>
      </c>
      <c r="L194" s="410" t="str">
        <v>641 32</v>
      </c>
    </row>
    <row r="195" spans="1:12" x14ac:dyDescent="0.4">
      <c r="A195" s="409" t="str">
        <v>PMA99691</v>
      </c>
      <c r="B195" s="409" t="str">
        <v>Neobo Katrineholm AB</v>
      </c>
      <c r="C195" s="409" t="str">
        <v>559337-1718</v>
      </c>
      <c r="D195" s="410">
        <v>69105</v>
      </c>
      <c r="E195" s="409" t="str">
        <v>Humlen 16</v>
      </c>
      <c r="F195" s="409" t="str">
        <v>FE 927-PMA99691 Scancloud, SE-831 90 ÖSTERSUND</v>
      </c>
      <c r="G195" s="409" t="str">
        <v>0007:5593371718</v>
      </c>
      <c r="H195" s="409" t="str">
        <v>PMA99691@pdf.scancloud.se</v>
      </c>
      <c r="I195" s="410">
        <v>5593371718</v>
      </c>
      <c r="J195" s="409" t="str">
        <v>Drottninggatan 2</v>
      </c>
      <c r="K195" s="409" t="str">
        <v>Katrineholm</v>
      </c>
      <c r="L195" s="410" t="str">
        <v>641 30</v>
      </c>
    </row>
    <row r="196" spans="1:12" x14ac:dyDescent="0.4">
      <c r="A196" s="409" t="str">
        <v>PMA99691</v>
      </c>
      <c r="B196" s="409" t="str">
        <v>Neobo Katrineholm AB</v>
      </c>
      <c r="C196" s="409" t="str">
        <v>559337-1718</v>
      </c>
      <c r="D196" s="410">
        <v>69106</v>
      </c>
      <c r="E196" s="409" t="str">
        <v>Humlen 7</v>
      </c>
      <c r="F196" s="409" t="str">
        <v>FE 927-PMA99691 Scancloud, SE-831 90 ÖSTERSUND</v>
      </c>
      <c r="G196" s="409" t="str">
        <v>0007:5593371718</v>
      </c>
      <c r="H196" s="409" t="str">
        <v>PMA99691@pdf.scancloud.se</v>
      </c>
      <c r="I196" s="410">
        <v>5593371718</v>
      </c>
      <c r="J196" s="409" t="str">
        <v>Fredsgatan 5 A-D</v>
      </c>
      <c r="K196" s="409" t="str">
        <v>Katrineholm</v>
      </c>
      <c r="L196" s="410" t="str">
        <v>641 30</v>
      </c>
    </row>
    <row r="197" spans="1:12" x14ac:dyDescent="0.4">
      <c r="A197" s="409" t="str">
        <v>PMA99691</v>
      </c>
      <c r="B197" s="409" t="str">
        <v>Neobo Katrineholm AB</v>
      </c>
      <c r="C197" s="409" t="str">
        <v>559337-1718</v>
      </c>
      <c r="D197" s="410">
        <v>69107</v>
      </c>
      <c r="E197" s="409" t="str">
        <v>Ingenjören 11</v>
      </c>
      <c r="F197" s="409" t="str">
        <v>FE 927-PMA99691 Scancloud, SE-831 90 ÖSTERSUND</v>
      </c>
      <c r="G197" s="409" t="str">
        <v>0007:5593371718</v>
      </c>
      <c r="H197" s="409" t="str">
        <v>PMA99691@pdf.scancloud.se</v>
      </c>
      <c r="I197" s="410">
        <v>5593371718</v>
      </c>
      <c r="J197" s="409" t="str">
        <v>Ölandsgatan 2 A-B</v>
      </c>
      <c r="K197" s="409" t="str">
        <v>Katrineholm</v>
      </c>
      <c r="L197" s="410" t="str">
        <v>641 37</v>
      </c>
    </row>
    <row r="198" spans="1:12" x14ac:dyDescent="0.4">
      <c r="A198" s="409" t="str">
        <v>PMA99691</v>
      </c>
      <c r="B198" s="409" t="str">
        <v>Neobo Katrineholm AB</v>
      </c>
      <c r="C198" s="409" t="str">
        <v>559337-1718</v>
      </c>
      <c r="D198" s="410">
        <v>69108</v>
      </c>
      <c r="E198" s="409" t="str">
        <v>Lodet 1</v>
      </c>
      <c r="F198" s="409" t="str">
        <v>FE 927-PMA99691 Scancloud, SE-831 90 ÖSTERSUND</v>
      </c>
      <c r="G198" s="409" t="str">
        <v>0007:5593371718</v>
      </c>
      <c r="H198" s="409" t="str">
        <v>PMA99691@pdf.scancloud.se</v>
      </c>
      <c r="I198" s="410">
        <v>5593371718</v>
      </c>
      <c r="J198" s="409" t="str">
        <v>Nyhemsgatan 25 A-B</v>
      </c>
      <c r="K198" s="409" t="str">
        <v>Katrineholm</v>
      </c>
      <c r="L198" s="410" t="str">
        <v>641 51</v>
      </c>
    </row>
    <row r="199" spans="1:12" x14ac:dyDescent="0.4">
      <c r="A199" s="409" t="str">
        <v>PMA99691</v>
      </c>
      <c r="B199" s="409" t="str">
        <v>Neobo Katrineholm AB</v>
      </c>
      <c r="C199" s="409" t="str">
        <v>559337-1718</v>
      </c>
      <c r="D199" s="410">
        <v>69109</v>
      </c>
      <c r="E199" s="409" t="str">
        <v>Oliven 20</v>
      </c>
      <c r="F199" s="409" t="str">
        <v>FE 927-PMA99691 Scancloud, SE-831 90 ÖSTERSUND</v>
      </c>
      <c r="G199" s="409" t="str">
        <v>0007:5593371718</v>
      </c>
      <c r="H199" s="409" t="str">
        <v>PMA99691@pdf.scancloud.se</v>
      </c>
      <c r="I199" s="410">
        <v>5593371718</v>
      </c>
      <c r="J199" s="409" t="str">
        <v>Kapellgatan 5 A-C</v>
      </c>
      <c r="K199" s="409" t="str">
        <v>Katrineholm</v>
      </c>
      <c r="L199" s="410" t="str">
        <v>641 47</v>
      </c>
    </row>
    <row r="200" spans="1:12" x14ac:dyDescent="0.4">
      <c r="A200" s="409" t="str">
        <v>PMA99691</v>
      </c>
      <c r="B200" s="409" t="str">
        <v>Neobo Katrineholm AB</v>
      </c>
      <c r="C200" s="409" t="str">
        <v>559337-1718</v>
      </c>
      <c r="D200" s="410">
        <v>69110</v>
      </c>
      <c r="E200" s="409" t="str">
        <v>Palmen 2</v>
      </c>
      <c r="F200" s="409" t="str">
        <v>FE 927-PMA99691 Scancloud, SE-831 90 ÖSTERSUND</v>
      </c>
      <c r="G200" s="409" t="str">
        <v>0007:5593371718</v>
      </c>
      <c r="H200" s="409" t="str">
        <v>PMA99691@pdf.scancloud.se</v>
      </c>
      <c r="I200" s="410">
        <v>5593371718</v>
      </c>
      <c r="J200" s="409" t="str">
        <v>Bievägen 9 A-B, Bondegatan 20</v>
      </c>
      <c r="K200" s="409" t="str">
        <v>Katrineholm</v>
      </c>
      <c r="L200" s="410" t="str">
        <v>641 46</v>
      </c>
    </row>
    <row r="201" spans="1:12" x14ac:dyDescent="0.4">
      <c r="A201" s="409" t="str">
        <v>PMA99691</v>
      </c>
      <c r="B201" s="409" t="str">
        <v>Neobo Katrineholm AB</v>
      </c>
      <c r="C201" s="409" t="str">
        <v>559337-1718</v>
      </c>
      <c r="D201" s="410">
        <v>69111</v>
      </c>
      <c r="E201" s="409" t="str">
        <v>Vinkelhaken 9</v>
      </c>
      <c r="F201" s="409" t="str">
        <v>FE 927-PMA99691 Scancloud, SE-831 90 ÖSTERSUND</v>
      </c>
      <c r="G201" s="409" t="str">
        <v>0007:5593371718</v>
      </c>
      <c r="H201" s="409" t="str">
        <v>PMA99691@pdf.scancloud.se</v>
      </c>
      <c r="I201" s="410">
        <v>5593371718</v>
      </c>
      <c r="J201" s="409" t="str">
        <v>Vingåkersvägen 29 A-B, Smedjegatan 2</v>
      </c>
      <c r="K201" s="409" t="str">
        <v>Katrineholm</v>
      </c>
      <c r="L201" s="410" t="str">
        <v>641 50</v>
      </c>
    </row>
    <row r="202" spans="1:12" x14ac:dyDescent="0.4">
      <c r="A202" s="409" t="str">
        <v>PMA99691</v>
      </c>
      <c r="B202" s="409" t="str">
        <v>Neobo Katrineholm AB</v>
      </c>
      <c r="C202" s="409" t="str">
        <v>559337-1718</v>
      </c>
      <c r="D202" s="410">
        <v>69112</v>
      </c>
      <c r="E202" s="409" t="str">
        <v>Laxen 1</v>
      </c>
      <c r="F202" s="409" t="str">
        <v>FE 927-PMA99691 Scancloud, SE-831 90 ÖSTERSUND</v>
      </c>
      <c r="G202" s="409" t="str">
        <v>0007:5593371718</v>
      </c>
      <c r="H202" s="409" t="str">
        <v>PMA99691@pdf.scancloud.se</v>
      </c>
      <c r="I202" s="410">
        <v>5593371718</v>
      </c>
      <c r="J202" s="409" t="str">
        <v>Eriksbergsvägen 5 A-B, Tegnérvägen 30</v>
      </c>
      <c r="K202" s="409" t="str">
        <v>Katrineholm</v>
      </c>
      <c r="L202" s="410" t="str">
        <v>641 32</v>
      </c>
    </row>
    <row r="203" spans="1:12" x14ac:dyDescent="0.4">
      <c r="A203" s="409" t="str">
        <v>PMA99691</v>
      </c>
      <c r="B203" s="409" t="str">
        <v>Neobo Katrineholm AB</v>
      </c>
      <c r="C203" s="409" t="str">
        <v>559337-1718</v>
      </c>
      <c r="D203" s="410">
        <v>69113</v>
      </c>
      <c r="E203" s="409" t="str">
        <v>Laxen 2</v>
      </c>
      <c r="F203" s="409" t="str">
        <v>FE 927-PMA99691 Scancloud, SE-831 90 ÖSTERSUND</v>
      </c>
      <c r="G203" s="409" t="str">
        <v>0007:5593371718</v>
      </c>
      <c r="H203" s="409" t="str">
        <v>PMA99691@pdf.scancloud.se</v>
      </c>
      <c r="I203" s="410">
        <v>5593371718</v>
      </c>
      <c r="J203" s="409" t="str">
        <v>Tegnérvägen 32 A-B</v>
      </c>
      <c r="K203" s="409" t="str">
        <v>Katrineholm</v>
      </c>
      <c r="L203" s="410" t="str">
        <v>641 32</v>
      </c>
    </row>
    <row r="204" spans="1:12" x14ac:dyDescent="0.4">
      <c r="A204" s="409" t="str">
        <v>PMA99691</v>
      </c>
      <c r="B204" s="409" t="str">
        <v>Neobo Katrineholm AB</v>
      </c>
      <c r="C204" s="409" t="str">
        <v>559337-1718</v>
      </c>
      <c r="D204" s="410">
        <v>69114</v>
      </c>
      <c r="E204" s="409" t="str">
        <v>Laxen 4</v>
      </c>
      <c r="F204" s="409" t="str">
        <v>FE 927-PMA99691 Scancloud, SE-831 90 ÖSTERSUND</v>
      </c>
      <c r="G204" s="409" t="str">
        <v>0007:5593371718</v>
      </c>
      <c r="H204" s="409" t="str">
        <v>PMA99691@pdf.scancloud.se</v>
      </c>
      <c r="I204" s="410">
        <v>5593371718</v>
      </c>
      <c r="J204" s="409" t="str">
        <v>Eriksbergsvägen 9 A-B</v>
      </c>
      <c r="K204" s="409" t="str">
        <v>Katrineholm</v>
      </c>
      <c r="L204" s="410" t="str">
        <v>641 32</v>
      </c>
    </row>
    <row r="205" spans="1:12" x14ac:dyDescent="0.4">
      <c r="A205" s="409" t="str">
        <v>PMA99691</v>
      </c>
      <c r="B205" s="409" t="str">
        <v>Neobo Katrineholm AB</v>
      </c>
      <c r="C205" s="409" t="str">
        <v>559337-1718</v>
      </c>
      <c r="D205" s="410">
        <v>69115</v>
      </c>
      <c r="E205" s="409" t="str">
        <v>Laxen 5</v>
      </c>
      <c r="F205" s="409" t="str">
        <v>FE 927-PMA99691 Scancloud, SE-831 90 ÖSTERSUND</v>
      </c>
      <c r="G205" s="409" t="str">
        <v>0007:5593371718</v>
      </c>
      <c r="H205" s="409" t="str">
        <v>PMA99691@pdf.scancloud.se</v>
      </c>
      <c r="I205" s="410">
        <v>5593371718</v>
      </c>
      <c r="J205" s="409" t="str">
        <v>Eriksbergsvägen 7 A-C</v>
      </c>
      <c r="K205" s="409" t="str">
        <v>Katrineholm</v>
      </c>
      <c r="L205" s="410" t="str">
        <v>641 32</v>
      </c>
    </row>
    <row r="206" spans="1:12" x14ac:dyDescent="0.4">
      <c r="A206" s="409" t="str">
        <v>PMA99800</v>
      </c>
      <c r="B206" s="409" t="str">
        <v>Neobo Service AB</v>
      </c>
      <c r="C206" s="409" t="str">
        <v>559395-8167</v>
      </c>
      <c r="D206" s="410">
        <v>80000</v>
      </c>
      <c r="E206" s="409" t="str">
        <v>Neobo Service</v>
      </c>
      <c r="F206" s="409" t="str">
        <v>FE 927-PMA99800 Scancloud, SE-831 90 ÖSTERSUND</v>
      </c>
      <c r="G206" s="409" t="str">
        <v>0007:5593958167</v>
      </c>
      <c r="H206" s="409" t="str">
        <v>PMA99800@pdf.scancloud.se</v>
      </c>
      <c r="I206" s="410">
        <v>5593958167</v>
      </c>
      <c r="J206" s="409" t="str">
        <v>Mäster Samuelsgatan 42</v>
      </c>
      <c r="K206" s="409" t="str">
        <v>Stockholm</v>
      </c>
      <c r="L206" s="410" t="str">
        <v>111 57</v>
      </c>
    </row>
    <row r="207" spans="1:12" x14ac:dyDescent="0.4">
      <c r="A207" s="409" t="str">
        <v>PMA99800</v>
      </c>
      <c r="B207" s="409" t="str">
        <v>Neobo Service AB</v>
      </c>
      <c r="C207" s="409" t="str">
        <v>559395-8167</v>
      </c>
      <c r="D207" s="410">
        <v>80001</v>
      </c>
      <c r="E207" s="409" t="str">
        <v>Neobo Service Ekonomi</v>
      </c>
      <c r="F207" s="409" t="str">
        <v>FE 927-PMA99800 Scancloud, SE-831 90 ÖSTERSUND</v>
      </c>
      <c r="G207" s="409" t="str">
        <v>0007:5593958167</v>
      </c>
      <c r="H207" s="409" t="str">
        <v>PMA99800@pdf.scancloud.se</v>
      </c>
      <c r="I207" s="410">
        <v>5593958167</v>
      </c>
      <c r="J207" s="409" t="str">
        <v>Mäster Samuelsgatan 42</v>
      </c>
      <c r="K207" s="409" t="str">
        <v>Stockholm</v>
      </c>
      <c r="L207" s="410" t="str">
        <v>111 57</v>
      </c>
    </row>
    <row r="208" spans="1:12" x14ac:dyDescent="0.4">
      <c r="A208" s="409" t="str">
        <v>PMA99800</v>
      </c>
      <c r="B208" s="409" t="str">
        <v>Neobo Service AB</v>
      </c>
      <c r="C208" s="409" t="str">
        <v>559395-8167</v>
      </c>
      <c r="D208" s="410">
        <v>80003</v>
      </c>
      <c r="E208" s="409" t="str">
        <v>Neobo Service Juridik</v>
      </c>
      <c r="F208" s="409" t="str">
        <v>FE 927-PMA99800 Scancloud, SE-831 90 ÖSTERSUND</v>
      </c>
      <c r="G208" s="409" t="str">
        <v>0007:5593958167</v>
      </c>
      <c r="H208" s="409" t="str">
        <v>PMA99800@pdf.scancloud.se</v>
      </c>
      <c r="I208" s="410">
        <v>5593958167</v>
      </c>
      <c r="J208" s="409" t="str">
        <v>Mäster Samuelsgatan 42</v>
      </c>
      <c r="K208" s="409" t="str">
        <v>Stockholm</v>
      </c>
      <c r="L208" s="410" t="str">
        <v>111 57</v>
      </c>
    </row>
    <row r="209" spans="1:12" x14ac:dyDescent="0.4">
      <c r="A209" s="409" t="str">
        <v>PMA99800</v>
      </c>
      <c r="B209" s="409" t="str">
        <v>Neobo Service AB</v>
      </c>
      <c r="C209" s="409" t="str">
        <v>559395-8167</v>
      </c>
      <c r="D209" s="410">
        <v>80004</v>
      </c>
      <c r="E209" s="409" t="str">
        <v>Neobo Service Marknad</v>
      </c>
      <c r="F209" s="409" t="str">
        <v>FE 927-PMA99800 Scancloud, SE-831 90 ÖSTERSUND</v>
      </c>
      <c r="G209" s="409" t="str">
        <v>0007:5593958167</v>
      </c>
      <c r="H209" s="409" t="str">
        <v>PMA99800@pdf.scancloud.se</v>
      </c>
      <c r="I209" s="410">
        <v>5593958167</v>
      </c>
      <c r="J209" s="409" t="str">
        <v>Mäster Samuelsgatan 42</v>
      </c>
      <c r="K209" s="409" t="str">
        <v>Stockholm</v>
      </c>
      <c r="L209" s="410" t="str">
        <v>111 57</v>
      </c>
    </row>
    <row r="210" spans="1:12" x14ac:dyDescent="0.4">
      <c r="A210" s="409" t="str">
        <v>PMA99800</v>
      </c>
      <c r="B210" s="409" t="str">
        <v>Neobo Service AB</v>
      </c>
      <c r="C210" s="409" t="str">
        <v>559395-8167</v>
      </c>
      <c r="D210" s="410">
        <v>80005</v>
      </c>
      <c r="E210" s="409" t="str">
        <v>Neobo Service Transaktion</v>
      </c>
      <c r="F210" s="409" t="str">
        <v>FE 927-PMA99800 Scancloud, SE-831 90 ÖSTERSUND</v>
      </c>
      <c r="G210" s="409" t="str">
        <v>0007:5593958167</v>
      </c>
      <c r="H210" s="409" t="str">
        <v>PMA99800@pdf.scancloud.se</v>
      </c>
      <c r="I210" s="410">
        <v>5593958167</v>
      </c>
      <c r="J210" s="409" t="str">
        <v>Mäster Samuelsgatan 42</v>
      </c>
      <c r="K210" s="409" t="str">
        <v>Stockholm</v>
      </c>
      <c r="L210" s="410" t="str">
        <v>111 57</v>
      </c>
    </row>
    <row r="211" spans="1:12" x14ac:dyDescent="0.4">
      <c r="A211" s="409" t="str">
        <v>PMA99800</v>
      </c>
      <c r="B211" s="409" t="str">
        <v>Neobo Service AB</v>
      </c>
      <c r="C211" s="409" t="str">
        <v>559395-8167</v>
      </c>
      <c r="D211" s="410">
        <v>80013</v>
      </c>
      <c r="E211" s="409" t="str">
        <v>Neobo Service Syd</v>
      </c>
      <c r="F211" s="409" t="str">
        <v>FE 927-PMA99800 Scancloud, SE-831 90 ÖSTERSUND</v>
      </c>
      <c r="G211" s="409" t="str">
        <v>0007:5593958167</v>
      </c>
      <c r="H211" s="409" t="str">
        <v>PMA99800@pdf.scancloud.se</v>
      </c>
      <c r="I211" s="410">
        <v>5593958167</v>
      </c>
      <c r="J211" s="409" t="str">
        <v>Mäster Samuelsgatan 42</v>
      </c>
      <c r="K211" s="409" t="str">
        <v>Stockholm</v>
      </c>
      <c r="L211" s="410" t="str">
        <v>111 57</v>
      </c>
    </row>
    <row r="212" spans="1:12" x14ac:dyDescent="0.4">
      <c r="A212" s="409" t="str">
        <v>PMA99800</v>
      </c>
      <c r="B212" s="409" t="str">
        <v>Neobo Service AB</v>
      </c>
      <c r="C212" s="409" t="str">
        <v>559395-8167</v>
      </c>
      <c r="D212" s="410">
        <v>80014</v>
      </c>
      <c r="E212" s="409" t="str">
        <v>Neobo Service Nord</v>
      </c>
      <c r="F212" s="409" t="str">
        <v>FE 927-PMA99800 Scancloud, SE-831 90 ÖSTERSUND</v>
      </c>
      <c r="G212" s="409" t="str">
        <v>0007:5593958167</v>
      </c>
      <c r="H212" s="409" t="str">
        <v>PMA99800@pdf.scancloud.se</v>
      </c>
      <c r="I212" s="410">
        <v>5593958167</v>
      </c>
      <c r="J212" s="409" t="str">
        <v>Mäster Samuelsgatan 42</v>
      </c>
      <c r="K212" s="409" t="str">
        <v>Stockholm</v>
      </c>
      <c r="L212" s="410" t="str">
        <v>111 57</v>
      </c>
    </row>
    <row r="213" spans="1:12" x14ac:dyDescent="0.4">
      <c r="A213" s="409" t="str">
        <v>PMA99800</v>
      </c>
      <c r="B213" s="409" t="str">
        <v>Neobo Service AB</v>
      </c>
      <c r="C213" s="409" t="str">
        <v>559395-8167</v>
      </c>
      <c r="D213" s="410">
        <v>80015</v>
      </c>
      <c r="E213" s="409" t="str">
        <v>Neobo Service Hotellverksamhet</v>
      </c>
      <c r="F213" s="409" t="str">
        <v>FE 927-PMA99800 Scancloud, SE-831 90 ÖSTERSUND</v>
      </c>
      <c r="G213" s="409" t="str">
        <v>0007:5593958167</v>
      </c>
      <c r="H213" s="409" t="str">
        <v>PMA99800@pdf.scancloud.se</v>
      </c>
      <c r="I213" s="410">
        <v>5593958167</v>
      </c>
      <c r="J213" s="409" t="str">
        <v>Mäster Samuelsgatan 42</v>
      </c>
      <c r="K213" s="409" t="str">
        <v>Stockholm</v>
      </c>
      <c r="L213" s="410" t="str">
        <v>111 57</v>
      </c>
    </row>
    <row r="214" spans="1:12" x14ac:dyDescent="0.4">
      <c r="A214" s="409" t="str">
        <v>PMA99800</v>
      </c>
      <c r="B214" s="409" t="str">
        <v>Neobo Service AB</v>
      </c>
      <c r="C214" s="409" t="str">
        <v>559395-8167</v>
      </c>
      <c r="D214" s="410">
        <v>80016</v>
      </c>
      <c r="E214" s="409" t="str">
        <v>Neobo Service Mitt</v>
      </c>
      <c r="F214" s="409" t="str">
        <v>FE 927-PMA99800 Scancloud, SE-831 90 ÖSTERSUND</v>
      </c>
      <c r="G214" s="409" t="str">
        <v>0007:5593958167</v>
      </c>
      <c r="H214" s="409" t="str">
        <v>PMA99800@pdf.scancloud.se</v>
      </c>
      <c r="I214" s="410">
        <v>5593958167</v>
      </c>
      <c r="J214" s="409" t="str">
        <v>Mäster Samuelsgatan 42</v>
      </c>
      <c r="K214" s="409" t="str">
        <v>Stockholm</v>
      </c>
      <c r="L214" s="410" t="str">
        <v>111 57</v>
      </c>
    </row>
    <row r="215" spans="1:12" x14ac:dyDescent="0.4">
      <c r="A215" s="409" t="str">
        <v>PMA99801</v>
      </c>
      <c r="B215" s="409" t="str">
        <v>Neobo Holdco 1 AB</v>
      </c>
      <c r="C215" s="409" t="str">
        <v>559408-9673</v>
      </c>
      <c r="D215" s="410">
        <v>80100</v>
      </c>
      <c r="E215" s="409" t="str">
        <v>Ej fast Neobo Holdco 1 AB</v>
      </c>
      <c r="F215" s="409" t="str">
        <v>FE 927-PMA99801 Scancloud, SE-831 90 ÖSTERSUND</v>
      </c>
      <c r="G215" s="409" t="str">
        <v>0007:5594089673</v>
      </c>
      <c r="H215" s="409" t="str">
        <v>PMA99801@pdf.scancloud.se</v>
      </c>
      <c r="I215" s="410">
        <v>5594089673</v>
      </c>
      <c r="J215" s="409" t="str">
        <v>Mäster Samuelsgatan 42</v>
      </c>
      <c r="K215" s="409" t="str">
        <v>Stockholm</v>
      </c>
      <c r="L215" s="410" t="str">
        <v>111 57</v>
      </c>
    </row>
    <row r="216" spans="1:12" x14ac:dyDescent="0.4">
      <c r="A216" s="409" t="str">
        <v>PMA99802</v>
      </c>
      <c r="B216" s="409" t="str">
        <v>Neobo AB Holdco 1.1.1</v>
      </c>
      <c r="C216" s="409" t="str">
        <v>559408-9830</v>
      </c>
      <c r="D216" s="410">
        <v>80200</v>
      </c>
      <c r="E216" s="409" t="str">
        <v>Ej fast Neobo AB Holdco 1.1.1</v>
      </c>
      <c r="F216" s="409" t="str">
        <v>FE 927-PMA99802 Scancloud, SE-831 90 ÖSTERSUND</v>
      </c>
      <c r="G216" s="409" t="str">
        <v>0007:5594089830</v>
      </c>
      <c r="H216" s="409" t="str">
        <v>PMA99802@pdf.scancloud.se</v>
      </c>
      <c r="I216" s="410">
        <v>5594089830</v>
      </c>
      <c r="J216" s="409" t="str">
        <v>Mäster Samuelsgatan 42</v>
      </c>
      <c r="K216" s="409" t="str">
        <v>Stockholm</v>
      </c>
      <c r="L216" s="410" t="str">
        <v>111 57</v>
      </c>
    </row>
    <row r="217" spans="1:12" x14ac:dyDescent="0.4">
      <c r="A217" s="409" t="str">
        <v>PMA99803</v>
      </c>
      <c r="B217" s="409" t="str">
        <v>Neobo AB Holdco 1.1.2</v>
      </c>
      <c r="C217" s="409" t="str">
        <v>559408-9822</v>
      </c>
      <c r="D217" s="410">
        <v>80300</v>
      </c>
      <c r="E217" s="409" t="str">
        <v>Ej fast Neobo AB Holdco 1.1.2</v>
      </c>
      <c r="F217" s="409" t="str">
        <v>FE 927-PMA99803 Scancloud, SE-831 90 ÖSTERSUND</v>
      </c>
      <c r="G217" s="409" t="str">
        <v>0007:5594089822</v>
      </c>
      <c r="H217" s="409" t="str">
        <v>PMA99803@pdf.scancloud.se</v>
      </c>
      <c r="I217" s="410">
        <v>5594089822</v>
      </c>
      <c r="J217" s="409" t="str">
        <v>Mäster Samuelsgatan 42</v>
      </c>
      <c r="K217" s="409" t="str">
        <v>Stockholm</v>
      </c>
      <c r="L217" s="410" t="str">
        <v>111 57</v>
      </c>
    </row>
    <row r="218" spans="1:12" x14ac:dyDescent="0.4">
      <c r="A218" s="409" t="str">
        <v>PMA99804</v>
      </c>
      <c r="B218" s="409" t="str">
        <v>Neobo AB Holdco 1.1.3</v>
      </c>
      <c r="C218" s="409" t="str">
        <v>559408-9814</v>
      </c>
      <c r="D218" s="410">
        <v>80400</v>
      </c>
      <c r="E218" s="409" t="str">
        <v>Ej fast Neobo AB Holdco 1.1.3</v>
      </c>
      <c r="F218" s="409" t="str">
        <v>FE 927-PMA99804 Scancloud, SE-831 90 ÖSTERSUND</v>
      </c>
      <c r="G218" s="409" t="str">
        <v>0007:5594089814</v>
      </c>
      <c r="H218" s="409" t="str">
        <v>PMA99804@pdf.scancloud.se</v>
      </c>
      <c r="I218" s="410">
        <v>5594089814</v>
      </c>
      <c r="J218" s="409" t="str">
        <v>Mäster Samuelsgatan 42</v>
      </c>
      <c r="K218" s="409" t="str">
        <v>Stockholm</v>
      </c>
      <c r="L218" s="410" t="str">
        <v>111 57</v>
      </c>
    </row>
    <row r="219" spans="1:12" x14ac:dyDescent="0.4">
      <c r="A219" s="409" t="str">
        <v>PMA99805</v>
      </c>
      <c r="B219" s="409" t="str">
        <v>Neobo AB Holdco 1.1.4</v>
      </c>
      <c r="C219" s="409" t="str">
        <v>559408-9665</v>
      </c>
      <c r="D219" s="410">
        <v>80500</v>
      </c>
      <c r="E219" s="409" t="str">
        <v>Ej fast Neobo AB Holdco 1.1.4</v>
      </c>
      <c r="F219" s="409" t="str">
        <v>FE 927-PMA99805 Scancloud, SE-831 90 ÖSTERSUND</v>
      </c>
      <c r="G219" s="409" t="str">
        <v>0007:5594089665</v>
      </c>
      <c r="H219" s="409" t="str">
        <v>PMA99805@pdf.scancloud.se</v>
      </c>
      <c r="I219" s="410">
        <v>5594089665</v>
      </c>
      <c r="J219" s="409" t="str">
        <v>Mäster Samuelsgatan 42</v>
      </c>
      <c r="K219" s="409" t="str">
        <v>Stockholm</v>
      </c>
      <c r="L219" s="410" t="str">
        <v>111 57</v>
      </c>
    </row>
    <row r="220" spans="1:12" x14ac:dyDescent="0.4">
      <c r="A220" s="409" t="str">
        <v>PMA99806</v>
      </c>
      <c r="B220" s="409" t="str">
        <v>Neobo AB Holdco 2</v>
      </c>
      <c r="C220" s="409" t="str">
        <v>559408-9681</v>
      </c>
      <c r="D220" s="410">
        <v>80600</v>
      </c>
      <c r="E220" s="409" t="str">
        <v>Ej fast Neobo AB Holdco 2</v>
      </c>
      <c r="F220" s="409" t="str">
        <v>FE 927-PMA99806 Scancloud, SE-831 90 ÖSTERSUND</v>
      </c>
      <c r="G220" s="409" t="str">
        <v>0007:5594089681</v>
      </c>
      <c r="H220" s="409" t="str">
        <v>PMA99806@pdf.scancloud.se</v>
      </c>
      <c r="I220" s="410">
        <v>5594089681</v>
      </c>
      <c r="J220" s="409" t="str">
        <v>Mäster Samuelsgatan 42</v>
      </c>
      <c r="K220" s="409" t="str">
        <v>Stockholm</v>
      </c>
      <c r="L220" s="410" t="str">
        <v>111 57</v>
      </c>
    </row>
    <row r="221" spans="1:12" x14ac:dyDescent="0.4">
      <c r="A221" s="409" t="str">
        <v>PMA99807</v>
      </c>
      <c r="B221" s="409" t="str">
        <v xml:space="preserve">Neobo AB Holdco 2.1 </v>
      </c>
      <c r="C221" s="409" t="str">
        <v>559408-9764</v>
      </c>
      <c r="D221" s="410">
        <v>80700</v>
      </c>
      <c r="E221" s="409" t="str">
        <v xml:space="preserve">Ej fast Neobo AB Holdco 2.1 </v>
      </c>
      <c r="F221" s="409" t="str">
        <v>FE 927-PMA99807 Scancloud, SE-831 90 ÖSTERSUND</v>
      </c>
      <c r="G221" s="409" t="str">
        <v>0007:5594089764</v>
      </c>
      <c r="H221" s="409" t="str">
        <v>PMA99807@pdf.scancloud.se</v>
      </c>
      <c r="I221" s="410">
        <v>5594089764</v>
      </c>
      <c r="J221" s="409" t="str">
        <v>Mäster Samuelsgatan 42</v>
      </c>
      <c r="K221" s="409" t="str">
        <v>Stockholm</v>
      </c>
      <c r="L221" s="410" t="str">
        <v>111 57</v>
      </c>
    </row>
    <row r="222" spans="1:12" x14ac:dyDescent="0.4">
      <c r="A222" s="409" t="str">
        <v>PMA99808</v>
      </c>
      <c r="B222" s="409" t="str">
        <v>Neobo AB Holdco 2.1.1</v>
      </c>
      <c r="C222" s="409" t="str">
        <v>559408-9772</v>
      </c>
      <c r="D222" s="410">
        <v>80800</v>
      </c>
      <c r="E222" s="409" t="str">
        <v>Ej fast Neobo AB Holdco 2.1.1</v>
      </c>
      <c r="F222" s="409" t="str">
        <v>FE 927-PMA99808 Scancloud, SE-831 90 ÖSTERSUND</v>
      </c>
      <c r="G222" s="409" t="str">
        <v>0007:5594089772</v>
      </c>
      <c r="H222" s="409" t="str">
        <v>PMA99808@pdf.scancloud.se</v>
      </c>
      <c r="I222" s="410">
        <v>5594089772</v>
      </c>
      <c r="J222" s="409" t="str">
        <v>Mäster Samuelsgatan 42</v>
      </c>
      <c r="K222" s="409" t="str">
        <v>Stockholm</v>
      </c>
      <c r="L222" s="410" t="str">
        <v>111 57</v>
      </c>
    </row>
    <row r="223" spans="1:12" x14ac:dyDescent="0.4">
      <c r="A223" s="409" t="str">
        <v>PMA99809</v>
      </c>
      <c r="B223" s="409" t="str">
        <v>Neobo AB Holdco 2.1.2</v>
      </c>
      <c r="C223" s="409" t="str">
        <v>559408-9780</v>
      </c>
      <c r="D223" s="410">
        <v>80900</v>
      </c>
      <c r="E223" s="409" t="str">
        <v>Ej fast Neobo AB Holdco 2.1.2</v>
      </c>
      <c r="F223" s="409" t="str">
        <v>FE 927-PMA99809 Scancloud, SE-831 90 ÖSTERSUND</v>
      </c>
      <c r="G223" s="409" t="str">
        <v>0007:5594089780</v>
      </c>
      <c r="H223" s="409" t="str">
        <v>PMA99809@pdf.scancloud.se</v>
      </c>
      <c r="I223" s="410">
        <v>5594089780</v>
      </c>
      <c r="J223" s="409" t="str">
        <v>Mäster Samuelsgatan 42</v>
      </c>
      <c r="K223" s="409" t="str">
        <v>Stockholm</v>
      </c>
      <c r="L223" s="410" t="str">
        <v>111 57</v>
      </c>
    </row>
    <row r="224" spans="1:12" x14ac:dyDescent="0.4">
      <c r="A224" s="409" t="str">
        <v>PMA99810</v>
      </c>
      <c r="B224" s="409" t="str">
        <v>Neobo AB Holdco 2.1.3</v>
      </c>
      <c r="C224" s="409" t="str">
        <v>559408-9798</v>
      </c>
      <c r="D224" s="410">
        <v>81000</v>
      </c>
      <c r="E224" s="409" t="str">
        <v>Ej fast Neobo AB Holdco 2.1.3</v>
      </c>
      <c r="F224" s="409" t="str">
        <v>FE 927-PMA99810 Scancloud, SE-831 90 ÖSTERSUND</v>
      </c>
      <c r="G224" s="409" t="str">
        <v>0007:5594089798</v>
      </c>
      <c r="H224" s="409" t="str">
        <v>PMA99810@pdf.scancloud.se</v>
      </c>
      <c r="I224" s="410">
        <v>5594089798</v>
      </c>
      <c r="J224" s="409" t="str">
        <v>Mäster Samuelsgatan 42</v>
      </c>
      <c r="K224" s="409" t="str">
        <v>Stockholm</v>
      </c>
      <c r="L224" s="410" t="str">
        <v>111 57</v>
      </c>
    </row>
    <row r="225" spans="1:12" x14ac:dyDescent="0.4">
      <c r="A225" s="409" t="str">
        <v>PMA99811</v>
      </c>
      <c r="B225" s="409" t="str">
        <v>Neobo AB Holdco 3</v>
      </c>
      <c r="C225" s="409" t="str">
        <v>559408-9699</v>
      </c>
      <c r="D225" s="410">
        <v>81100</v>
      </c>
      <c r="E225" s="409" t="str">
        <v>Ej fast Neobo AB Holdco 3</v>
      </c>
      <c r="F225" s="409" t="str">
        <v>FE 927-PMA99811 Scancloud, SE-831 90 ÖSTERSUND</v>
      </c>
      <c r="G225" s="409" t="str">
        <v>0007:5594089699</v>
      </c>
      <c r="H225" s="409" t="str">
        <v>PMA99811@pdf.scancloud.se</v>
      </c>
      <c r="I225" s="410">
        <v>5594089699</v>
      </c>
      <c r="J225" s="409" t="str">
        <v>Mäster Samuelsgatan 42</v>
      </c>
      <c r="K225" s="409" t="str">
        <v>Stockholm</v>
      </c>
      <c r="L225" s="410" t="str">
        <v>111 57</v>
      </c>
    </row>
    <row r="226" spans="1:12" x14ac:dyDescent="0.4">
      <c r="A226" s="409" t="str">
        <v>PMA99812</v>
      </c>
      <c r="B226" s="409" t="str">
        <v>Neobo AB Holdco 3.1</v>
      </c>
      <c r="C226" s="409" t="str">
        <v>559408-9582</v>
      </c>
      <c r="D226" s="410">
        <v>81200</v>
      </c>
      <c r="E226" s="409" t="str">
        <v>Ej fast Neobo AB Holdco 3.1</v>
      </c>
      <c r="F226" s="409" t="str">
        <v>FE 927-PMA99812 Scancloud, SE-831 90 ÖSTERSUND</v>
      </c>
      <c r="G226" s="409" t="str">
        <v>0007:5594089582</v>
      </c>
      <c r="H226" s="409" t="str">
        <v>PMA99812@pdf.scancloud.se</v>
      </c>
      <c r="I226" s="410">
        <v>5594089582</v>
      </c>
      <c r="J226" s="409" t="str">
        <v>Mäster Samuelsgatan 42</v>
      </c>
      <c r="K226" s="409" t="str">
        <v>Stockholm</v>
      </c>
      <c r="L226" s="410" t="str">
        <v>111 57</v>
      </c>
    </row>
    <row r="227" spans="1:12" x14ac:dyDescent="0.4">
      <c r="A227" s="409" t="str">
        <v>PMA99813</v>
      </c>
      <c r="B227" s="409" t="str">
        <v>Neobo AB Holdco 3.1.1</v>
      </c>
      <c r="C227" s="409" t="str">
        <v>559408-9590</v>
      </c>
      <c r="D227" s="410">
        <v>81300</v>
      </c>
      <c r="E227" s="409" t="str">
        <v>Ej fast Neobo AB Holdco 3.1.1</v>
      </c>
      <c r="F227" s="409" t="str">
        <v>FE 927-PMA99813 Scancloud, SE-831 90 ÖSTERSUND</v>
      </c>
      <c r="G227" s="409" t="str">
        <v>0007:5594089590</v>
      </c>
      <c r="H227" s="409" t="str">
        <v>PMA99813@pdf.scancloud.se</v>
      </c>
      <c r="I227" s="410">
        <v>5594089590</v>
      </c>
      <c r="J227" s="409" t="str">
        <v>Mäster Samuelsgatan 42</v>
      </c>
      <c r="K227" s="409" t="str">
        <v>Stockholm</v>
      </c>
      <c r="L227" s="410" t="str">
        <v>111 57</v>
      </c>
    </row>
    <row r="228" spans="1:12" x14ac:dyDescent="0.4">
      <c r="A228" s="409" t="str">
        <v>PMA99814</v>
      </c>
      <c r="B228" s="409" t="str">
        <v>Neobo AB Holdco 4</v>
      </c>
      <c r="C228" s="409" t="str">
        <v>559408-9707</v>
      </c>
      <c r="D228" s="410">
        <v>81400</v>
      </c>
      <c r="E228" s="409" t="str">
        <v>Ej fast Neobo AB Holdco 4</v>
      </c>
      <c r="F228" s="409" t="str">
        <v>FE 927-PMA99814 Scancloud, SE-831 90 ÖSTERSUND</v>
      </c>
      <c r="G228" s="409" t="str">
        <v>0007:5594089707</v>
      </c>
      <c r="H228" s="409" t="str">
        <v>PMA99814@pdf.scancloud.se</v>
      </c>
      <c r="I228" s="410">
        <v>5594089707</v>
      </c>
      <c r="J228" s="409" t="str">
        <v>Mäster Samuelsgatan 42</v>
      </c>
      <c r="K228" s="409" t="str">
        <v>Stockholm</v>
      </c>
      <c r="L228" s="410" t="str">
        <v>111 57</v>
      </c>
    </row>
    <row r="229" spans="1:12" x14ac:dyDescent="0.4">
      <c r="A229" s="409" t="str">
        <v>PMA99815</v>
      </c>
      <c r="B229" s="409" t="str">
        <v>Neobo AB Holdco 4.1</v>
      </c>
      <c r="C229" s="409" t="str">
        <v>559408-9608</v>
      </c>
      <c r="D229" s="410">
        <v>81500</v>
      </c>
      <c r="E229" s="409" t="str">
        <v>Ej fast Neobo AB Holdco 4.1</v>
      </c>
      <c r="F229" s="409" t="str">
        <v>FE 927-PMA99815 Scancloud, SE-831 90 ÖSTERSUND</v>
      </c>
      <c r="G229" s="409" t="str">
        <v>0007:5594089608</v>
      </c>
      <c r="H229" s="409" t="str">
        <v>PMA99815@pdf.scancloud.se</v>
      </c>
      <c r="I229" s="410">
        <v>5594089608</v>
      </c>
      <c r="J229" s="409" t="str">
        <v>Mäster Samuelsgatan 42</v>
      </c>
      <c r="K229" s="409" t="str">
        <v>Stockholm</v>
      </c>
      <c r="L229" s="410" t="str">
        <v>111 57</v>
      </c>
    </row>
    <row r="230" spans="1:12" x14ac:dyDescent="0.4">
      <c r="A230" s="409" t="str">
        <v>PMA99816</v>
      </c>
      <c r="B230" s="409" t="str">
        <v>Neobo AB Holdco 4.1.1</v>
      </c>
      <c r="C230" s="409" t="str">
        <v>559408-9988</v>
      </c>
      <c r="D230" s="410">
        <v>81600</v>
      </c>
      <c r="E230" s="409" t="str">
        <v>Ej fast Neobo AB Holdco 4.1.1</v>
      </c>
      <c r="F230" s="409" t="str">
        <v>FE 927-PMA99816 Scancloud, SE-831 90 ÖSTERSUND</v>
      </c>
      <c r="G230" s="409" t="str">
        <v>0007:5594089988</v>
      </c>
      <c r="H230" s="409" t="str">
        <v>PMA99816@pdf.scancloud.se</v>
      </c>
      <c r="I230" s="410">
        <v>5594089988</v>
      </c>
      <c r="J230" s="409" t="str">
        <v>Mäster Samuelsgatan 42</v>
      </c>
      <c r="K230" s="409" t="str">
        <v>Stockholm</v>
      </c>
      <c r="L230" s="410" t="str">
        <v>111 57</v>
      </c>
    </row>
    <row r="231" spans="1:12" x14ac:dyDescent="0.4">
      <c r="A231" s="409" t="str">
        <v>PMA99817</v>
      </c>
      <c r="B231" s="409" t="str">
        <v>Neobo AB Holdco 4.1.2</v>
      </c>
      <c r="C231" s="409" t="str">
        <v>559408-9996</v>
      </c>
      <c r="D231" s="410">
        <v>81700</v>
      </c>
      <c r="E231" s="409" t="str">
        <v>Ej fast Neobo AB Holdco 4.1.2</v>
      </c>
      <c r="F231" s="409" t="str">
        <v>FE 927-PMA99817 Scancloud, SE-831 90 ÖSTERSUND</v>
      </c>
      <c r="G231" s="409" t="str">
        <v>0007:5594089996</v>
      </c>
      <c r="H231" s="409" t="str">
        <v>PMA99817@pdf.scancloud.se</v>
      </c>
      <c r="I231" s="410">
        <v>5594089996</v>
      </c>
      <c r="J231" s="409" t="str">
        <v>Mäster Samuelsgatan 42</v>
      </c>
      <c r="K231" s="409" t="str">
        <v>Stockholm</v>
      </c>
      <c r="L231" s="410" t="str">
        <v>111 57</v>
      </c>
    </row>
    <row r="232" spans="1:12" x14ac:dyDescent="0.4">
      <c r="A232" s="409" t="str">
        <v>PMA99818</v>
      </c>
      <c r="B232" s="409" t="str">
        <v>Neobo AB Holdco 5</v>
      </c>
      <c r="C232" s="409" t="str">
        <v>559408-9715</v>
      </c>
      <c r="D232" s="410">
        <v>81800</v>
      </c>
      <c r="E232" s="409" t="str">
        <v>Ej fast Neobo AB Holdco 5</v>
      </c>
      <c r="F232" s="409" t="str">
        <v>FE 927-PMA99818 Scancloud, SE-831 90 ÖSTERSUND</v>
      </c>
      <c r="G232" s="409" t="str">
        <v>0007:5594089715</v>
      </c>
      <c r="H232" s="409" t="str">
        <v>PMA99818@pdf.scancloud.se</v>
      </c>
      <c r="I232" s="410">
        <v>5594089715</v>
      </c>
      <c r="J232" s="409" t="str">
        <v>Mäster Samuelsgatan 42</v>
      </c>
      <c r="K232" s="409" t="str">
        <v>Stockholm</v>
      </c>
      <c r="L232" s="410" t="str">
        <v>111 57</v>
      </c>
    </row>
    <row r="233" spans="1:12" x14ac:dyDescent="0.4">
      <c r="A233" s="409" t="str">
        <v>PMA99819</v>
      </c>
      <c r="B233" s="409" t="str">
        <v>Neobo AB Holdco 5.1</v>
      </c>
      <c r="C233" s="409" t="str">
        <v>559408-9913</v>
      </c>
      <c r="D233" s="410">
        <v>81900</v>
      </c>
      <c r="E233" s="409" t="str">
        <v>Ej fast Neobo AB Holdco 5.1</v>
      </c>
      <c r="F233" s="409" t="str">
        <v>FE 927-PMA99819 Scancloud, SE-831 90 ÖSTERSUND</v>
      </c>
      <c r="G233" s="409" t="str">
        <v>0007:5594089913</v>
      </c>
      <c r="H233" s="409" t="str">
        <v>PMA99819@pdf.scancloud.se</v>
      </c>
      <c r="I233" s="410">
        <v>5594089913</v>
      </c>
      <c r="J233" s="409" t="str">
        <v>Mäster Samuelsgatan 42</v>
      </c>
      <c r="K233" s="409" t="str">
        <v>Stockholm</v>
      </c>
      <c r="L233" s="410" t="str">
        <v>111 57</v>
      </c>
    </row>
    <row r="234" spans="1:12" x14ac:dyDescent="0.4">
      <c r="A234" s="409" t="str">
        <v>PMA99821</v>
      </c>
      <c r="B234" s="409" t="str">
        <v>Neobo AB Holdco 6</v>
      </c>
      <c r="C234" s="409" t="str">
        <v>559408-9723</v>
      </c>
      <c r="D234" s="410">
        <v>82100</v>
      </c>
      <c r="E234" s="409" t="str">
        <v>Ej fast Neobo AB Holdco 6</v>
      </c>
      <c r="F234" s="409" t="str">
        <v>FE 927-PMA99821 Scancloud, SE-831 90 ÖSTERSUND</v>
      </c>
      <c r="G234" s="409" t="str">
        <v>0007:5594089723</v>
      </c>
      <c r="H234" s="409" t="str">
        <v>PMA99821@pdf.scancloud.se</v>
      </c>
      <c r="I234" s="410">
        <v>5594089723</v>
      </c>
      <c r="J234" s="409" t="str">
        <v>Mäster Samuelsgatan 42</v>
      </c>
      <c r="K234" s="409" t="str">
        <v>Stockholm</v>
      </c>
      <c r="L234" s="410" t="str">
        <v>111 57</v>
      </c>
    </row>
    <row r="235" spans="1:12" x14ac:dyDescent="0.4">
      <c r="A235" s="409" t="str">
        <v>PMA99822</v>
      </c>
      <c r="B235" s="409" t="str">
        <v>Neobo AB Holdco 6.1</v>
      </c>
      <c r="C235" s="409" t="str">
        <v>559408-9905</v>
      </c>
      <c r="D235" s="410">
        <v>82200</v>
      </c>
      <c r="E235" s="409" t="str">
        <v>Ej fast Neobo AB Holdco 6.1</v>
      </c>
      <c r="F235" s="409" t="str">
        <v>FE 927-PMA99822 Scancloud, SE-831 90 ÖSTERSUND</v>
      </c>
      <c r="G235" s="409" t="str">
        <v>0007:5594089905</v>
      </c>
      <c r="H235" s="409" t="str">
        <v>PMA99822@pdf.scancloud.se</v>
      </c>
      <c r="I235" s="410">
        <v>5594089905</v>
      </c>
      <c r="J235" s="409" t="str">
        <v>Mäster Samuelsgatan 42</v>
      </c>
      <c r="K235" s="409" t="str">
        <v>Stockholm</v>
      </c>
      <c r="L235" s="410" t="str">
        <v>111 57</v>
      </c>
    </row>
    <row r="236" spans="1:12" x14ac:dyDescent="0.4">
      <c r="A236" s="409" t="str">
        <v>PMA99823</v>
      </c>
      <c r="B236" s="409" t="str">
        <v>Neobo AB Holdco 7</v>
      </c>
      <c r="C236" s="409" t="str">
        <v>559408-9749</v>
      </c>
      <c r="D236" s="410">
        <v>82300</v>
      </c>
      <c r="E236" s="409" t="str">
        <v>Ej fast Neobo AB Holdco 7</v>
      </c>
      <c r="F236" s="409" t="str">
        <v>FE 927-PMA99823 Scancloud, SE-831 90 ÖSTERSUND</v>
      </c>
      <c r="G236" s="409" t="str">
        <v>0007:5594089749</v>
      </c>
      <c r="H236" s="409" t="str">
        <v>PMA99823@pdf.scancloud.se</v>
      </c>
      <c r="I236" s="410">
        <v>5594089749</v>
      </c>
      <c r="J236" s="409" t="str">
        <v>Mäster Samuelsgatan 42</v>
      </c>
      <c r="K236" s="409" t="str">
        <v>Stockholm</v>
      </c>
      <c r="L236" s="410" t="str">
        <v>111 57</v>
      </c>
    </row>
    <row r="237" spans="1:12" x14ac:dyDescent="0.4">
      <c r="A237" s="409" t="str">
        <v>PMA99824</v>
      </c>
      <c r="B237" s="409" t="str">
        <v>Neobo AB Holdco 7.1</v>
      </c>
      <c r="C237" s="409" t="str">
        <v>559408-9871</v>
      </c>
      <c r="D237" s="410">
        <v>82400</v>
      </c>
      <c r="E237" s="409" t="str">
        <v>Ej fast Neobo AB Holdco 7.1</v>
      </c>
      <c r="F237" s="409" t="str">
        <v>FE 927-PMA99824 Scancloud, SE-831 90 ÖSTERSUND</v>
      </c>
      <c r="G237" s="409" t="str">
        <v>0007:5594089871</v>
      </c>
      <c r="H237" s="409" t="str">
        <v>PMA99824@pdf.scancloud.se</v>
      </c>
      <c r="I237" s="410">
        <v>5594089871</v>
      </c>
      <c r="J237" s="409" t="str">
        <v>Mäster Samuelsgatan 42</v>
      </c>
      <c r="K237" s="409" t="str">
        <v>Stockholm</v>
      </c>
      <c r="L237" s="410" t="str">
        <v>111 57</v>
      </c>
    </row>
    <row r="238" spans="1:12" x14ac:dyDescent="0.4">
      <c r="A238" s="409" t="str">
        <v>PMA99825</v>
      </c>
      <c r="B238" s="409" t="str">
        <v>Neobo AB Holdco 7.1.1</v>
      </c>
      <c r="C238" s="409" t="str">
        <v>559408-9897</v>
      </c>
      <c r="D238" s="410">
        <v>82500</v>
      </c>
      <c r="E238" s="409" t="str">
        <v>Ej fast Neobo AB Holdco 7.1.1</v>
      </c>
      <c r="F238" s="409" t="str">
        <v>FE 927-PMA99825 Scancloud, SE-831 90 ÖSTERSUND</v>
      </c>
      <c r="G238" s="409" t="str">
        <v>0007:5594089897</v>
      </c>
      <c r="H238" s="409" t="str">
        <v>PMA99825@pdf.scancloud.se</v>
      </c>
      <c r="I238" s="410">
        <v>5594089897</v>
      </c>
      <c r="J238" s="409" t="str">
        <v>Mäster Samuelsgatan 42</v>
      </c>
      <c r="K238" s="409" t="str">
        <v>Stockholm</v>
      </c>
      <c r="L238" s="410" t="str">
        <v>111 57</v>
      </c>
    </row>
    <row r="239" spans="1:12" x14ac:dyDescent="0.4">
      <c r="A239" s="409" t="str">
        <v>PMA99826</v>
      </c>
      <c r="B239" s="409" t="str">
        <v>Neobo AB Holdco 7.1.2</v>
      </c>
      <c r="C239" s="409" t="str">
        <v>559408-9889</v>
      </c>
      <c r="D239" s="410">
        <v>82600</v>
      </c>
      <c r="E239" s="409" t="str">
        <v>Ej fast Neobo AB Holdco 7.1.2</v>
      </c>
      <c r="F239" s="409" t="str">
        <v>FE 927-PMA99826 Scancloud, SE-831 90 ÖSTERSUND</v>
      </c>
      <c r="G239" s="409" t="str">
        <v>0007:5594089889</v>
      </c>
      <c r="H239" s="409" t="str">
        <v>PMA99826@pdf.scancloud.se</v>
      </c>
      <c r="I239" s="410">
        <v>5594089889</v>
      </c>
      <c r="J239" s="409" t="str">
        <v>Mäster Samuelsgatan 42</v>
      </c>
      <c r="K239" s="409" t="str">
        <v>Stockholm</v>
      </c>
      <c r="L239" s="410" t="str">
        <v>111 57</v>
      </c>
    </row>
    <row r="240" spans="1:12" x14ac:dyDescent="0.4">
      <c r="A240" s="409" t="str">
        <v>PMA99827</v>
      </c>
      <c r="B240" s="409" t="str">
        <v>Neobo AB Holdco 8</v>
      </c>
      <c r="C240" s="409" t="str">
        <v>559408-9756</v>
      </c>
      <c r="D240" s="410">
        <v>82700</v>
      </c>
      <c r="E240" s="409" t="str">
        <v>Ej fast Neobo AB Holdco 8</v>
      </c>
      <c r="F240" s="409" t="str">
        <v>FE 927-PMA99827 Scancloud, SE-831 90 ÖSTERSUND</v>
      </c>
      <c r="G240" s="409" t="str">
        <v>0007:5594089756</v>
      </c>
      <c r="H240" s="409" t="str">
        <v>PMA99827@pdf.scancloud.se</v>
      </c>
      <c r="I240" s="410">
        <v>5594089756</v>
      </c>
      <c r="J240" s="409" t="str">
        <v>Mäster Samuelsgatan 42</v>
      </c>
      <c r="K240" s="409" t="str">
        <v>Stockholm</v>
      </c>
      <c r="L240" s="410" t="str">
        <v>111 57</v>
      </c>
    </row>
    <row r="241" spans="1:12" x14ac:dyDescent="0.4">
      <c r="A241" s="409" t="str">
        <v>PMA99828</v>
      </c>
      <c r="B241" s="409" t="str">
        <v>Neobo AB Propco 2.1.2.1</v>
      </c>
      <c r="C241" s="409" t="str">
        <v>559408-9806</v>
      </c>
      <c r="D241" s="410">
        <v>82800</v>
      </c>
      <c r="E241" s="409" t="str">
        <v>Ej fast Neobo AB Propco 2.1.2.1</v>
      </c>
      <c r="F241" s="409" t="str">
        <v>FE 927-PMA99828 Scancloud, SE-831 90 ÖSTERSUND</v>
      </c>
      <c r="G241" s="409" t="str">
        <v>0007:5594089806</v>
      </c>
      <c r="H241" s="409" t="str">
        <v>PMA99828@pdf.scancloud.se</v>
      </c>
      <c r="I241" s="410">
        <v>5594089806</v>
      </c>
      <c r="J241" s="409" t="str">
        <v>Mäster Samuelsgatan 42</v>
      </c>
      <c r="K241" s="409" t="str">
        <v>Stockholm</v>
      </c>
      <c r="L241" s="410" t="str">
        <v>111 57</v>
      </c>
    </row>
    <row r="242" spans="1:12" x14ac:dyDescent="0.4">
      <c r="A242" s="409" t="str">
        <v>PMA99829</v>
      </c>
      <c r="B242" s="409" t="str">
        <v>Neobo Falköping AB</v>
      </c>
      <c r="C242" s="409" t="str">
        <v>559408-9657</v>
      </c>
      <c r="D242" s="410">
        <v>82901</v>
      </c>
      <c r="E242" s="409" t="str">
        <v>Blåhaken 2</v>
      </c>
      <c r="F242" s="409" t="str">
        <v>FE 927-PMA99829 Scancloud, SE-831 90 ÖSTERSUND</v>
      </c>
      <c r="G242" s="409" t="str">
        <v>0007:5594089657</v>
      </c>
      <c r="H242" s="409" t="str">
        <v>PMA99829@pdf.scancloud.se</v>
      </c>
      <c r="I242" s="410">
        <v>5594089657</v>
      </c>
      <c r="J242" s="409" t="str">
        <v>Per Andersgatan 5</v>
      </c>
      <c r="K242" s="409" t="str">
        <v>Falköping</v>
      </c>
      <c r="L242" s="410" t="str">
        <v>521 32</v>
      </c>
    </row>
    <row r="243" spans="1:12" x14ac:dyDescent="0.4">
      <c r="A243" s="409" t="str">
        <v>PMA99830</v>
      </c>
      <c r="B243" s="409" t="str">
        <v>Neobo AB Propco 2.1.2.2</v>
      </c>
      <c r="C243" s="409" t="str">
        <v>559408-9558</v>
      </c>
      <c r="D243" s="410">
        <v>83000</v>
      </c>
      <c r="E243" s="409" t="str">
        <v>Ej fast Neobo AB Propco 2.1.2.2</v>
      </c>
      <c r="F243" s="409" t="str">
        <v>FE 927-PMA99830 Scancloud, SE-831 90 ÖSTERSUND</v>
      </c>
      <c r="G243" s="409" t="str">
        <v>0007:5594089558</v>
      </c>
      <c r="H243" s="409" t="str">
        <v>PMA99830@pdf.scancloud.se</v>
      </c>
      <c r="I243" s="410">
        <v>5594089558</v>
      </c>
      <c r="J243" s="409" t="str">
        <v>Mäster Samuelsgatan 42</v>
      </c>
      <c r="K243" s="409" t="str">
        <v>Stockholm</v>
      </c>
      <c r="L243" s="410" t="str">
        <v>111 57</v>
      </c>
    </row>
    <row r="244" spans="1:12" x14ac:dyDescent="0.4">
      <c r="A244" s="409" t="str">
        <v>PMA99831</v>
      </c>
      <c r="B244" s="409" t="str">
        <v>Neobo Mariestad 2 AB</v>
      </c>
      <c r="C244" s="409" t="str">
        <v>559408-9640</v>
      </c>
      <c r="D244" s="410">
        <v>83101</v>
      </c>
      <c r="E244" s="409" t="str">
        <v>Muggebo 1:19</v>
      </c>
      <c r="F244" s="409" t="str">
        <v>FE 927-PMA99831 Scancloud, SE-831 90 ÖSTERSUND</v>
      </c>
      <c r="G244" s="409" t="str">
        <v>0007:5594089640</v>
      </c>
      <c r="H244" s="409" t="str">
        <v>PMA99831@pdf.scancloud.se</v>
      </c>
      <c r="I244" s="410">
        <v>5594089640</v>
      </c>
      <c r="J244" s="409" t="str">
        <v>Kilkestensvägen 14</v>
      </c>
      <c r="K244" s="409" t="str">
        <v>Mariestad</v>
      </c>
      <c r="L244" s="410" t="str">
        <v>542 33</v>
      </c>
    </row>
    <row r="245" spans="1:12" x14ac:dyDescent="0.4">
      <c r="A245" s="409" t="str">
        <v>PMA99832</v>
      </c>
      <c r="B245" s="409" t="str">
        <v>Neobo AB Propco 2.1.2.3</v>
      </c>
      <c r="C245" s="409" t="str">
        <v>559408-9566</v>
      </c>
      <c r="D245" s="410">
        <v>83200</v>
      </c>
      <c r="E245" s="409" t="str">
        <v>Ej fast Neobo AB Propco 2.1.2.3</v>
      </c>
      <c r="F245" s="409" t="str">
        <v>FE 927-PMA99832 Scancloud, SE-831 90 ÖSTERSUND</v>
      </c>
      <c r="G245" s="409" t="str">
        <v>0007:5594089566</v>
      </c>
      <c r="H245" s="409" t="str">
        <v>PMA99832@pdf.scancloud.se</v>
      </c>
      <c r="I245" s="410">
        <v>5594089566</v>
      </c>
      <c r="J245" s="409" t="str">
        <v>Mäster Samuelsgatan 42</v>
      </c>
      <c r="K245" s="409" t="str">
        <v>Stockholm</v>
      </c>
      <c r="L245" s="410" t="str">
        <v>111 57</v>
      </c>
    </row>
    <row r="246" spans="1:12" x14ac:dyDescent="0.4">
      <c r="A246" s="409" t="str">
        <v>PMA99833</v>
      </c>
      <c r="B246" s="409" t="str">
        <v>Neobo Norrköping 2 AB</v>
      </c>
      <c r="C246" s="409" t="str">
        <v>559408-9632</v>
      </c>
      <c r="D246" s="410">
        <v>83301</v>
      </c>
      <c r="E246" s="409" t="str">
        <v>Fiskeby 4:123</v>
      </c>
      <c r="F246" s="409" t="str">
        <v>FE 927-PMA99833 Scancloud, SE-831 90 ÖSTERSUND</v>
      </c>
      <c r="G246" s="409" t="str">
        <v>0007:5594089632</v>
      </c>
      <c r="H246" s="409" t="str">
        <v>PMA99833@pdf.scancloud.se</v>
      </c>
      <c r="I246" s="410">
        <v>5594089632</v>
      </c>
      <c r="J246" s="409" t="str">
        <v>Bronsvägen 6</v>
      </c>
      <c r="K246" s="409" t="str">
        <v>Norrköping</v>
      </c>
      <c r="L246" s="410" t="str">
        <v>602 23</v>
      </c>
    </row>
    <row r="247" spans="1:12" x14ac:dyDescent="0.4">
      <c r="A247" s="409" t="str">
        <v>PMA99834</v>
      </c>
      <c r="B247" s="409" t="str">
        <v>Neobo AB Propco 2.1.2.4</v>
      </c>
      <c r="C247" s="409" t="str">
        <v>559408-9574</v>
      </c>
      <c r="D247" s="410">
        <v>83400</v>
      </c>
      <c r="E247" s="409" t="str">
        <v>Ej fast Neobo AB Propco 2.1.2.4</v>
      </c>
      <c r="F247" s="409" t="str">
        <v>FE 927-PMA99834 Scancloud, SE-831 90 ÖSTERSUND</v>
      </c>
      <c r="G247" s="409" t="str">
        <v>0007:5594089574</v>
      </c>
      <c r="H247" s="409" t="str">
        <v>PMA99834@pdf.scancloud.se</v>
      </c>
      <c r="I247" s="410">
        <v>5594089574</v>
      </c>
      <c r="J247" s="409" t="str">
        <v>Mäster Samuelsgatan 42</v>
      </c>
      <c r="K247" s="409" t="str">
        <v>Stockholm</v>
      </c>
      <c r="L247" s="410" t="str">
        <v>111 57</v>
      </c>
    </row>
    <row r="248" spans="1:12" x14ac:dyDescent="0.4">
      <c r="A248" s="409" t="str">
        <v>PMA99835</v>
      </c>
      <c r="B248" s="409" t="str">
        <v>Neobo Skara AB</v>
      </c>
      <c r="C248" s="409" t="str">
        <v>559408-9624</v>
      </c>
      <c r="D248" s="410">
        <v>83501</v>
      </c>
      <c r="E248" s="409" t="str">
        <v>Valhall 5</v>
      </c>
      <c r="F248" s="409" t="str">
        <v>FE 927-PMA99835 Scancloud, SE-831 90 ÖSTERSUND</v>
      </c>
      <c r="G248" s="409" t="str">
        <v>0007:5594089624</v>
      </c>
      <c r="H248" s="409" t="str">
        <v>PMA99835@pdf.scancloud.se</v>
      </c>
      <c r="I248" s="410">
        <v>5594089624</v>
      </c>
      <c r="J248" s="409" t="str">
        <v>Valhallagatan 38</v>
      </c>
      <c r="K248" s="409" t="str">
        <v>Skara</v>
      </c>
      <c r="L248" s="410" t="str">
        <v>532 34</v>
      </c>
    </row>
    <row r="249" spans="1:12" x14ac:dyDescent="0.4">
      <c r="A249" s="409" t="str">
        <v>PMA99835</v>
      </c>
      <c r="B249" s="409" t="str">
        <v>Neobo Skara AB</v>
      </c>
      <c r="C249" s="409" t="str">
        <v>559408-9624</v>
      </c>
      <c r="D249" s="410">
        <v>83502</v>
      </c>
      <c r="E249" s="409" t="str">
        <v>Yggdrasil 1 &amp; 2</v>
      </c>
      <c r="F249" s="409" t="str">
        <v>FE 927-PMA99835 Scancloud, SE-831 90 ÖSTERSUND</v>
      </c>
      <c r="G249" s="409" t="str">
        <v>0007:5594089624</v>
      </c>
      <c r="H249" s="409" t="str">
        <v>PMA99835@pdf.scancloud.se</v>
      </c>
      <c r="I249" s="410">
        <v>5594089624</v>
      </c>
      <c r="J249" s="409" t="str">
        <v>Valhallagatan 31</v>
      </c>
      <c r="K249" s="409" t="str">
        <v>Skara</v>
      </c>
      <c r="L249" s="410" t="str">
        <v>532 34</v>
      </c>
    </row>
    <row r="250" spans="1:12" x14ac:dyDescent="0.4">
      <c r="A250" s="409" t="str">
        <v>PMA99836</v>
      </c>
      <c r="B250" s="409" t="str">
        <v>Neobo AB Propco 8.1</v>
      </c>
      <c r="C250" s="409" t="str">
        <v>559408-9863</v>
      </c>
      <c r="D250" s="410">
        <v>83601</v>
      </c>
      <c r="E250" s="409" t="str">
        <v>Norrtorn 83</v>
      </c>
      <c r="F250" s="409" t="str">
        <v>FE 927-PMA99836 Scancloud, SE-831 90 ÖSTERSUND</v>
      </c>
      <c r="G250" s="409" t="str">
        <v>0007:5594089863</v>
      </c>
      <c r="H250" s="409" t="str">
        <v>PMA99836@pdf.scancloud.se</v>
      </c>
      <c r="I250" s="410">
        <v>5594089863</v>
      </c>
      <c r="J250" s="409" t="str">
        <v>Fridhemsgatan</v>
      </c>
      <c r="K250" s="409" t="str">
        <v>Oskarshamn</v>
      </c>
      <c r="L250" s="410" t="str">
        <v>572 32</v>
      </c>
    </row>
    <row r="251" spans="1:12" x14ac:dyDescent="0.4">
      <c r="A251" s="409" t="str">
        <v>PMA99837</v>
      </c>
      <c r="B251" s="409" t="str">
        <v>Neobo AB Propco 8.2</v>
      </c>
      <c r="C251" s="409" t="str">
        <v>559408-9855</v>
      </c>
      <c r="D251" s="410">
        <v>83700</v>
      </c>
      <c r="E251" s="409" t="str">
        <v>Ej fast Neobo AB Propco 8.2</v>
      </c>
      <c r="F251" s="409" t="str">
        <v>FE 927-PMA99837 Scancloud, SE-831 90 ÖSTERSUND</v>
      </c>
      <c r="G251" s="409" t="str">
        <v>0007:5594089855</v>
      </c>
      <c r="H251" s="409" t="str">
        <v>PMA99837@pdf.scancloud.se</v>
      </c>
      <c r="I251" s="410">
        <v>5594089855</v>
      </c>
      <c r="J251" s="409" t="str">
        <v>Mäster Samuelsgatan 42</v>
      </c>
      <c r="K251" s="409" t="str">
        <v>Stockholm</v>
      </c>
      <c r="L251" s="410" t="str">
        <v>111 57</v>
      </c>
    </row>
    <row r="252" spans="1:12" x14ac:dyDescent="0.4">
      <c r="A252" s="409" t="str">
        <v>PMA88215</v>
      </c>
      <c r="B252" s="409" t="str">
        <v>Neobo Nevisborg AB</v>
      </c>
      <c r="C252" s="409" t="str">
        <v>559163-6138</v>
      </c>
      <c r="D252" s="410">
        <v>83901</v>
      </c>
      <c r="E252" s="409" t="str">
        <v>Nevishög 13:89</v>
      </c>
      <c r="F252" s="409" t="str">
        <v>FE 927-PMA88215 Scancloud, SE-831 90 ÖSTERSUND</v>
      </c>
      <c r="G252" s="409" t="str">
        <v>0007:5591636138</v>
      </c>
      <c r="H252" s="409" t="str">
        <v>PMA88215@pdf.scancloud.se</v>
      </c>
      <c r="I252" s="410">
        <v>5591636138</v>
      </c>
      <c r="J252" s="409" t="str">
        <v>Nevisborg</v>
      </c>
      <c r="K252" s="409" t="str">
        <v>Staffanstorp</v>
      </c>
      <c r="L252" s="410" t="str">
        <v>245 45</v>
      </c>
    </row>
    <row r="253" spans="1:12" x14ac:dyDescent="0.4">
      <c r="A253" s="409" t="str">
        <v>PMA88241</v>
      </c>
      <c r="B253" s="409" t="str">
        <v>Neobo Oscarsbo AB</v>
      </c>
      <c r="C253" s="409" t="str">
        <v>556173-2636</v>
      </c>
      <c r="D253" s="410">
        <v>84001</v>
      </c>
      <c r="E253" s="409" t="str">
        <v>Ador 10</v>
      </c>
      <c r="F253" s="409" t="str">
        <v>FE 927-PMA88241 Scancloud, SE-831 90 ÖSTERSUND</v>
      </c>
      <c r="G253" s="409" t="str">
        <v>0007:5561732636</v>
      </c>
      <c r="H253" s="409" t="str">
        <v>PMA88241@pdf.scancloud.se</v>
      </c>
      <c r="I253" s="410">
        <v>5561732636</v>
      </c>
      <c r="J253" s="409" t="str">
        <v>Nygatan 6 &amp; Skötegårdsgatan 7</v>
      </c>
      <c r="K253" s="409" t="str">
        <v>Figeholm</v>
      </c>
      <c r="L253" s="410" t="str">
        <v>572 75</v>
      </c>
    </row>
    <row r="254" spans="1:12" x14ac:dyDescent="0.4">
      <c r="A254" s="409" t="str">
        <v>PMA88241</v>
      </c>
      <c r="B254" s="409" t="str">
        <v>Neobo Oscarsbo AB</v>
      </c>
      <c r="C254" s="409" t="str">
        <v>556173-2636</v>
      </c>
      <c r="D254" s="410">
        <v>84002</v>
      </c>
      <c r="E254" s="409" t="str">
        <v>Backus 13</v>
      </c>
      <c r="F254" s="409" t="str">
        <v>FE 927-PMA88241 Scancloud, SE-831 90 ÖSTERSUND</v>
      </c>
      <c r="G254" s="409" t="str">
        <v>0007:5561732636</v>
      </c>
      <c r="H254" s="409" t="str">
        <v>PMA88241@pdf.scancloud.se</v>
      </c>
      <c r="I254" s="410">
        <v>5561732636</v>
      </c>
      <c r="J254" s="409" t="str">
        <v>Norra Fabriksgatan 8</v>
      </c>
      <c r="K254" s="409" t="str">
        <v>Oskarshamn</v>
      </c>
      <c r="L254" s="410" t="str">
        <v>572 30</v>
      </c>
    </row>
    <row r="255" spans="1:12" x14ac:dyDescent="0.4">
      <c r="A255" s="409" t="str">
        <v>PMA88241</v>
      </c>
      <c r="B255" s="409" t="str">
        <v>Neobo Oscarsbo AB</v>
      </c>
      <c r="C255" s="409" t="str">
        <v>556173-2636</v>
      </c>
      <c r="D255" s="410">
        <v>84003</v>
      </c>
      <c r="E255" s="409" t="str">
        <v>Backus 19</v>
      </c>
      <c r="F255" s="409" t="str">
        <v>FE 927-PMA88241 Scancloud, SE-831 90 ÖSTERSUND</v>
      </c>
      <c r="G255" s="409" t="str">
        <v>0007:5561732636</v>
      </c>
      <c r="H255" s="409" t="str">
        <v>PMA88241@pdf.scancloud.se</v>
      </c>
      <c r="I255" s="410">
        <v>5561732636</v>
      </c>
      <c r="J255" s="409" t="str">
        <v>Fridhemsgatan 4 &amp; Norra Fabriksgatan 14</v>
      </c>
      <c r="K255" s="409" t="str">
        <v>Oskarshamn</v>
      </c>
      <c r="L255" s="410" t="str">
        <v>572 30</v>
      </c>
    </row>
    <row r="256" spans="1:12" x14ac:dyDescent="0.4">
      <c r="A256" s="409" t="str">
        <v>PMA88241</v>
      </c>
      <c r="B256" s="409" t="str">
        <v>Neobo Oscarsbo AB</v>
      </c>
      <c r="C256" s="409" t="str">
        <v>556173-2636</v>
      </c>
      <c r="D256" s="410">
        <v>84004</v>
      </c>
      <c r="E256" s="409" t="str">
        <v>Bryggaren 19</v>
      </c>
      <c r="F256" s="409" t="str">
        <v>FE 927-PMA88241 Scancloud, SE-831 90 ÖSTERSUND</v>
      </c>
      <c r="G256" s="409" t="str">
        <v>0007:5561732636</v>
      </c>
      <c r="H256" s="409" t="str">
        <v>PMA88241@pdf.scancloud.se</v>
      </c>
      <c r="I256" s="410">
        <v>5561732636</v>
      </c>
      <c r="J256" s="409" t="str">
        <v>Norra Fabriksgatan 1 &amp; Värdshusgatan 9</v>
      </c>
      <c r="K256" s="409" t="str">
        <v>Oskarshamn</v>
      </c>
      <c r="L256" s="410" t="str">
        <v>572 30</v>
      </c>
    </row>
    <row r="257" spans="1:12" x14ac:dyDescent="0.4">
      <c r="A257" s="409" t="str">
        <v>PMA88241</v>
      </c>
      <c r="B257" s="409" t="str">
        <v>Neobo Oscarsbo AB</v>
      </c>
      <c r="C257" s="409" t="str">
        <v>556173-2636</v>
      </c>
      <c r="D257" s="410">
        <v>84005</v>
      </c>
      <c r="E257" s="409" t="str">
        <v>Ekorren 7</v>
      </c>
      <c r="F257" s="409" t="str">
        <v>FE 927-PMA88241 Scancloud, SE-831 90 ÖSTERSUND</v>
      </c>
      <c r="G257" s="409" t="str">
        <v>0007:5561732636</v>
      </c>
      <c r="H257" s="409" t="str">
        <v>PMA88241@pdf.scancloud.se</v>
      </c>
      <c r="I257" s="410">
        <v>5561732636</v>
      </c>
      <c r="J257" s="409" t="str">
        <v>Smedkroken 1,5&amp;7</v>
      </c>
      <c r="K257" s="409" t="str">
        <v>Oskarshamn</v>
      </c>
      <c r="L257" s="410" t="str">
        <v>572 31</v>
      </c>
    </row>
    <row r="258" spans="1:12" x14ac:dyDescent="0.4">
      <c r="A258" s="409" t="str">
        <v>PMA88241</v>
      </c>
      <c r="B258" s="409" t="str">
        <v>Neobo Oscarsbo AB</v>
      </c>
      <c r="C258" s="409" t="str">
        <v>556173-2636</v>
      </c>
      <c r="D258" s="410">
        <v>84006</v>
      </c>
      <c r="E258" s="409" t="str">
        <v>Ingefäran 3</v>
      </c>
      <c r="F258" s="409" t="str">
        <v>FE 927-PMA88241 Scancloud, SE-831 90 ÖSTERSUND</v>
      </c>
      <c r="G258" s="409" t="str">
        <v>0007:5561732636</v>
      </c>
      <c r="H258" s="409" t="str">
        <v>PMA88241@pdf.scancloud.se</v>
      </c>
      <c r="I258" s="410">
        <v>5561732636</v>
      </c>
      <c r="J258" s="409" t="str">
        <v>Pepparstigen 4,6, 8 &amp; Rosendalsvägen 5&amp;7</v>
      </c>
      <c r="K258" s="409" t="str">
        <v>Oskarshamn</v>
      </c>
      <c r="L258" s="410" t="str">
        <v>572 40</v>
      </c>
    </row>
    <row r="259" spans="1:12" x14ac:dyDescent="0.4">
      <c r="A259" s="409" t="str">
        <v>PMA88241</v>
      </c>
      <c r="B259" s="409" t="str">
        <v>Neobo Oscarsbo AB</v>
      </c>
      <c r="C259" s="409" t="str">
        <v>556173-2636</v>
      </c>
      <c r="D259" s="410">
        <v>84007</v>
      </c>
      <c r="E259" s="409" t="str">
        <v>Njord 5</v>
      </c>
      <c r="F259" s="409" t="str">
        <v>FE 927-PMA88241 Scancloud, SE-831 90 ÖSTERSUND</v>
      </c>
      <c r="G259" s="409" t="str">
        <v>0007:5561732636</v>
      </c>
      <c r="H259" s="409" t="str">
        <v>PMA88241@pdf.scancloud.se</v>
      </c>
      <c r="I259" s="410">
        <v>5561732636</v>
      </c>
      <c r="J259" s="409" t="str">
        <v>Jungnergatan 17</v>
      </c>
      <c r="K259" s="409" t="str">
        <v>Oskarshamn</v>
      </c>
      <c r="L259" s="410" t="str">
        <v>572 32</v>
      </c>
    </row>
    <row r="260" spans="1:12" x14ac:dyDescent="0.4">
      <c r="A260" s="409" t="str">
        <v>PMA88241</v>
      </c>
      <c r="B260" s="409" t="str">
        <v>Neobo Oscarsbo AB</v>
      </c>
      <c r="C260" s="409" t="str">
        <v>556173-2636</v>
      </c>
      <c r="D260" s="410">
        <v>84008</v>
      </c>
      <c r="E260" s="409" t="str">
        <v>Verkstaden 7</v>
      </c>
      <c r="F260" s="409" t="str">
        <v>FE 927-PMA88241 Scancloud, SE-831 90 ÖSTERSUND</v>
      </c>
      <c r="G260" s="409" t="str">
        <v>0007:5561732636</v>
      </c>
      <c r="H260" s="409" t="str">
        <v>PMA88241@pdf.scancloud.se</v>
      </c>
      <c r="I260" s="410">
        <v>5561732636</v>
      </c>
      <c r="J260" s="409" t="str">
        <v>Villabacken 5</v>
      </c>
      <c r="K260" s="409" t="str">
        <v>Oskarshamn</v>
      </c>
      <c r="L260" s="410" t="str">
        <v>572 35</v>
      </c>
    </row>
    <row r="261" spans="1:12" x14ac:dyDescent="0.4">
      <c r="A261" s="409" t="str">
        <v>PMA88241</v>
      </c>
      <c r="B261" s="409" t="str">
        <v>Neobo Oscarsbo AB</v>
      </c>
      <c r="C261" s="409" t="str">
        <v>556173-2636</v>
      </c>
      <c r="D261" s="410">
        <v>84009</v>
      </c>
      <c r="E261" s="409" t="str">
        <v>Verkstaden 8</v>
      </c>
      <c r="F261" s="409" t="str">
        <v>FE 927-PMA88241 Scancloud, SE-831 90 ÖSTERSUND</v>
      </c>
      <c r="G261" s="409" t="str">
        <v>0007:5561732636</v>
      </c>
      <c r="H261" s="409" t="str">
        <v>PMA88241@pdf.scancloud.se</v>
      </c>
      <c r="I261" s="410">
        <v>5561732636</v>
      </c>
      <c r="J261" s="409" t="str">
        <v>Villabacken 3</v>
      </c>
      <c r="K261" s="409" t="str">
        <v>Oskarshamn</v>
      </c>
      <c r="L261" s="410" t="str">
        <v>572 35</v>
      </c>
    </row>
    <row r="262" spans="1:12" x14ac:dyDescent="0.4">
      <c r="A262" s="409" t="str">
        <v>PMA88241</v>
      </c>
      <c r="B262" s="409" t="str">
        <v>Neobo Oscarsbo AB</v>
      </c>
      <c r="C262" s="409" t="str">
        <v>556173-2636</v>
      </c>
      <c r="D262" s="410">
        <v>84010</v>
      </c>
      <c r="E262" s="409" t="str">
        <v>Vile 1</v>
      </c>
      <c r="F262" s="409" t="str">
        <v>FE 927-PMA88241 Scancloud, SE-831 90 ÖSTERSUND</v>
      </c>
      <c r="G262" s="409" t="str">
        <v>0007:5561732636</v>
      </c>
      <c r="H262" s="409" t="str">
        <v>PMA88241@pdf.scancloud.se</v>
      </c>
      <c r="I262" s="410">
        <v>5561732636</v>
      </c>
      <c r="J262" s="409" t="str">
        <v>Hamngatan 35 &amp; Värdshusgatan 10</v>
      </c>
      <c r="K262" s="409" t="str">
        <v>Oskarshamn</v>
      </c>
      <c r="L262" s="410" t="str">
        <v>572 30</v>
      </c>
    </row>
    <row r="263" spans="1:12" x14ac:dyDescent="0.4">
      <c r="A263" s="409" t="str">
        <v>PMA88241</v>
      </c>
      <c r="B263" s="409" t="str">
        <v>Neobo Oscarsbo AB</v>
      </c>
      <c r="C263" s="409" t="str">
        <v>556173-2636</v>
      </c>
      <c r="D263" s="410">
        <v>84011</v>
      </c>
      <c r="E263" s="409" t="str">
        <v>Älvehult 1:216</v>
      </c>
      <c r="F263" s="409" t="str">
        <v>FE 927-PMA88241 Scancloud, SE-831 90 ÖSTERSUND</v>
      </c>
      <c r="G263" s="409" t="str">
        <v>0007:5561732636</v>
      </c>
      <c r="H263" s="409" t="str">
        <v>PMA88241@pdf.scancloud.se</v>
      </c>
      <c r="I263" s="410">
        <v>5561732636</v>
      </c>
      <c r="J263" s="409" t="str">
        <v>Kustvägen 50</v>
      </c>
      <c r="K263" s="409" t="str">
        <v>Påskallavik</v>
      </c>
      <c r="L263" s="410" t="str">
        <v>570 90</v>
      </c>
    </row>
    <row r="264" spans="1:12" x14ac:dyDescent="0.4">
      <c r="A264" s="409" t="str">
        <v>PMA88243</v>
      </c>
      <c r="B264" s="409" t="str">
        <v>Neobo East AB</v>
      </c>
      <c r="C264" s="409" t="str">
        <v>556691-9543</v>
      </c>
      <c r="D264" s="410">
        <v>84101</v>
      </c>
      <c r="E264" s="409" t="str">
        <v>Ador 11</v>
      </c>
      <c r="F264" s="409" t="str">
        <v>FE 927-PMA88243 Scancloud, SE-831 90 ÖSTERSUND</v>
      </c>
      <c r="G264" s="409" t="str">
        <v>0007:5566919543</v>
      </c>
      <c r="H264" s="409" t="str">
        <v>PMA88243@pdf.scancloud.se</v>
      </c>
      <c r="I264" s="410">
        <v>5566919543</v>
      </c>
      <c r="J264" s="409" t="str">
        <v>Marknadsgatan 12, Skötegårdsgatan 7, Nygatan 6 A-B</v>
      </c>
      <c r="K264" s="409" t="str">
        <v>Figeholm</v>
      </c>
      <c r="L264" s="410" t="str">
        <v>572 75</v>
      </c>
    </row>
    <row r="265" spans="1:12" x14ac:dyDescent="0.4">
      <c r="A265" s="409" t="str">
        <v>PMA88243</v>
      </c>
      <c r="B265" s="409" t="str">
        <v>Neobo East AB</v>
      </c>
      <c r="C265" s="409" t="str">
        <v>556691-9543</v>
      </c>
      <c r="D265" s="410">
        <v>84102</v>
      </c>
      <c r="E265" s="409" t="str">
        <v>Ador 9</v>
      </c>
      <c r="F265" s="409" t="str">
        <v>FE 927-PMA88243 Scancloud, SE-831 90 ÖSTERSUND</v>
      </c>
      <c r="G265" s="409" t="str">
        <v>0007:5566919543</v>
      </c>
      <c r="H265" s="409" t="str">
        <v>PMA88243@pdf.scancloud.se</v>
      </c>
      <c r="I265" s="410">
        <v>5566919543</v>
      </c>
      <c r="J265" s="409" t="str">
        <v>Nygatan 2 &amp; 4</v>
      </c>
      <c r="K265" s="409" t="str">
        <v>Figeholm</v>
      </c>
      <c r="L265" s="410" t="str">
        <v>572 75</v>
      </c>
    </row>
    <row r="266" spans="1:12" x14ac:dyDescent="0.4">
      <c r="A266" s="409" t="str">
        <v>PMA88243</v>
      </c>
      <c r="B266" s="409" t="str">
        <v>Neobo East AB</v>
      </c>
      <c r="C266" s="409" t="str">
        <v>556691-9543</v>
      </c>
      <c r="D266" s="410">
        <v>84103</v>
      </c>
      <c r="E266" s="409" t="str">
        <v>Fisken 2</v>
      </c>
      <c r="F266" s="409" t="str">
        <v>FE 927-PMA88243 Scancloud, SE-831 90 ÖSTERSUND</v>
      </c>
      <c r="G266" s="409" t="str">
        <v>0007:5566919543</v>
      </c>
      <c r="H266" s="409" t="str">
        <v>PMA88243@pdf.scancloud.se</v>
      </c>
      <c r="I266" s="410">
        <v>5566919543</v>
      </c>
      <c r="J266" s="409" t="str">
        <v>Hamngatan 8A</v>
      </c>
      <c r="K266" s="409" t="str">
        <v>Oskarshamn</v>
      </c>
      <c r="L266" s="410" t="str">
        <v>572 30</v>
      </c>
    </row>
    <row r="267" spans="1:12" x14ac:dyDescent="0.4">
      <c r="A267" s="409" t="str">
        <v>PMA88243</v>
      </c>
      <c r="B267" s="409" t="str">
        <v>Neobo East AB</v>
      </c>
      <c r="C267" s="409" t="str">
        <v>556691-9543</v>
      </c>
      <c r="D267" s="410">
        <v>84104</v>
      </c>
      <c r="E267" s="409" t="str">
        <v>Frej 6</v>
      </c>
      <c r="F267" s="409" t="str">
        <v>FE 927-PMA88243 Scancloud, SE-831 90 ÖSTERSUND</v>
      </c>
      <c r="G267" s="409" t="str">
        <v>0007:5566919543</v>
      </c>
      <c r="H267" s="409" t="str">
        <v>PMA88243@pdf.scancloud.se</v>
      </c>
      <c r="I267" s="410">
        <v>5566919543</v>
      </c>
      <c r="J267" s="409" t="str">
        <v>Flanaden 2,Östra Torggatan 2,4</v>
      </c>
      <c r="K267" s="409" t="str">
        <v>Oskarshamn</v>
      </c>
      <c r="L267" s="410" t="str">
        <v>572 30</v>
      </c>
    </row>
    <row r="268" spans="1:12" x14ac:dyDescent="0.4">
      <c r="A268" s="409" t="str">
        <v>PMA88243</v>
      </c>
      <c r="B268" s="409" t="str">
        <v>Neobo East AB</v>
      </c>
      <c r="C268" s="409" t="str">
        <v>556691-9543</v>
      </c>
      <c r="D268" s="410">
        <v>84105</v>
      </c>
      <c r="E268" s="409" t="str">
        <v>Fårbo 12:3</v>
      </c>
      <c r="F268" s="409" t="str">
        <v>FE 927-PMA88243 Scancloud, SE-831 90 ÖSTERSUND</v>
      </c>
      <c r="G268" s="409" t="str">
        <v>0007:5566919543</v>
      </c>
      <c r="H268" s="409" t="str">
        <v>PMA88243@pdf.scancloud.se</v>
      </c>
      <c r="I268" s="410">
        <v>5566919543</v>
      </c>
      <c r="J268" s="409" t="str">
        <v>Hagadalsvägen 13, 15</v>
      </c>
      <c r="K268" s="409" t="str">
        <v>Fårbo</v>
      </c>
      <c r="L268" s="410" t="str">
        <v>572 76</v>
      </c>
    </row>
    <row r="269" spans="1:12" x14ac:dyDescent="0.4">
      <c r="A269" s="409" t="str">
        <v>PMA88243</v>
      </c>
      <c r="B269" s="409" t="str">
        <v>Neobo East AB</v>
      </c>
      <c r="C269" s="409" t="str">
        <v>556691-9543</v>
      </c>
      <c r="D269" s="410">
        <v>84106</v>
      </c>
      <c r="E269" s="409" t="str">
        <v>Fårbo 30:2</v>
      </c>
      <c r="F269" s="409" t="str">
        <v>FE 927-PMA88243 Scancloud, SE-831 90 ÖSTERSUND</v>
      </c>
      <c r="G269" s="409" t="str">
        <v>0007:5566919543</v>
      </c>
      <c r="H269" s="409" t="str">
        <v>PMA88243@pdf.scancloud.se</v>
      </c>
      <c r="I269" s="410">
        <v>5566919543</v>
      </c>
      <c r="J269" s="409" t="str">
        <v>Ficksjövägen 8</v>
      </c>
      <c r="K269" s="409" t="str">
        <v>Fårbo</v>
      </c>
      <c r="L269" s="410" t="str">
        <v>572 76</v>
      </c>
    </row>
    <row r="270" spans="1:12" x14ac:dyDescent="0.4">
      <c r="A270" s="409" t="str">
        <v>PMA88243</v>
      </c>
      <c r="B270" s="409" t="str">
        <v>Neobo East AB</v>
      </c>
      <c r="C270" s="409" t="str">
        <v>556691-9543</v>
      </c>
      <c r="D270" s="410">
        <v>84107</v>
      </c>
      <c r="E270" s="409" t="str">
        <v>Fårbo 8:13</v>
      </c>
      <c r="F270" s="409" t="str">
        <v>FE 927-PMA88243 Scancloud, SE-831 90 ÖSTERSUND</v>
      </c>
      <c r="G270" s="409" t="str">
        <v>0007:5566919543</v>
      </c>
      <c r="H270" s="409" t="str">
        <v>PMA88243@pdf.scancloud.se</v>
      </c>
      <c r="I270" s="410">
        <v>5566919543</v>
      </c>
      <c r="J270" s="409" t="str">
        <v>Källehorvavägen 10</v>
      </c>
      <c r="K270" s="409" t="str">
        <v>Fårbo</v>
      </c>
      <c r="L270" s="410" t="str">
        <v>572 76</v>
      </c>
    </row>
    <row r="271" spans="1:12" x14ac:dyDescent="0.4">
      <c r="A271" s="409" t="str">
        <v>PMA88243</v>
      </c>
      <c r="B271" s="409" t="str">
        <v>Neobo East AB</v>
      </c>
      <c r="C271" s="409" t="str">
        <v>556691-9543</v>
      </c>
      <c r="D271" s="410">
        <v>84108</v>
      </c>
      <c r="E271" s="409" t="str">
        <v>Måsen 2</v>
      </c>
      <c r="F271" s="409" t="str">
        <v>FE 927-PMA88243 Scancloud, SE-831 90 ÖSTERSUND</v>
      </c>
      <c r="G271" s="409" t="str">
        <v>0007:5566919543</v>
      </c>
      <c r="H271" s="409" t="str">
        <v>PMA88243@pdf.scancloud.se</v>
      </c>
      <c r="I271" s="410">
        <v>5566919543</v>
      </c>
      <c r="J271" s="409" t="str">
        <v>Marknadsgatan 7</v>
      </c>
      <c r="K271" s="409" t="str">
        <v>Figeholm</v>
      </c>
      <c r="L271" s="410" t="str">
        <v>572 75</v>
      </c>
    </row>
    <row r="272" spans="1:12" x14ac:dyDescent="0.4">
      <c r="A272" s="409" t="str">
        <v>PMA88243</v>
      </c>
      <c r="B272" s="409" t="str">
        <v>Neobo East AB</v>
      </c>
      <c r="C272" s="409" t="str">
        <v>556691-9543</v>
      </c>
      <c r="D272" s="410">
        <v>84109</v>
      </c>
      <c r="E272" s="409" t="str">
        <v>Norrtorn 82</v>
      </c>
      <c r="F272" s="409" t="str">
        <v>FE 927-PMA88243 Scancloud, SE-831 90 ÖSTERSUND</v>
      </c>
      <c r="G272" s="409" t="str">
        <v>0007:5566919543</v>
      </c>
      <c r="H272" s="409" t="str">
        <v>PMA88243@pdf.scancloud.se</v>
      </c>
      <c r="I272" s="410">
        <v>5566919543</v>
      </c>
      <c r="J272" s="409" t="str">
        <v>Fridhemsgatan 21-23, 25-31</v>
      </c>
      <c r="K272" s="409" t="str">
        <v>Oskarshamn</v>
      </c>
      <c r="L272" s="410" t="str">
        <v>572 32</v>
      </c>
    </row>
    <row r="273" spans="1:12" x14ac:dyDescent="0.4">
      <c r="A273" s="409" t="str">
        <v>PMA88243</v>
      </c>
      <c r="B273" s="409" t="str">
        <v>Neobo East AB</v>
      </c>
      <c r="C273" s="409" t="str">
        <v>556691-9543</v>
      </c>
      <c r="D273" s="410">
        <v>84110</v>
      </c>
      <c r="E273" s="409" t="str">
        <v>Orion 4</v>
      </c>
      <c r="F273" s="409" t="str">
        <v>FE 927-PMA88243 Scancloud, SE-831 90 ÖSTERSUND</v>
      </c>
      <c r="G273" s="409" t="str">
        <v>0007:5566919543</v>
      </c>
      <c r="H273" s="409" t="str">
        <v>PMA88243@pdf.scancloud.se</v>
      </c>
      <c r="I273" s="410">
        <v>5566919543</v>
      </c>
      <c r="J273" s="409" t="str">
        <v>Stora Torget 1</v>
      </c>
      <c r="K273" s="409" t="str">
        <v>Oskarshamn</v>
      </c>
      <c r="L273" s="410" t="str">
        <v>572 42</v>
      </c>
    </row>
    <row r="274" spans="1:12" x14ac:dyDescent="0.4">
      <c r="A274" s="409" t="str">
        <v>PMA88243</v>
      </c>
      <c r="B274" s="409" t="str">
        <v>Neobo East AB</v>
      </c>
      <c r="C274" s="409" t="str">
        <v>556691-9543</v>
      </c>
      <c r="D274" s="410">
        <v>84111</v>
      </c>
      <c r="E274" s="409" t="str">
        <v>Orkanen 31</v>
      </c>
      <c r="F274" s="409" t="str">
        <v>FE 927-PMA88243 Scancloud, SE-831 90 ÖSTERSUND</v>
      </c>
      <c r="G274" s="409" t="str">
        <v>0007:5566919543</v>
      </c>
      <c r="H274" s="409" t="str">
        <v>PMA88243@pdf.scancloud.se</v>
      </c>
      <c r="I274" s="410">
        <v>5566919543</v>
      </c>
      <c r="J274" s="409" t="str">
        <v>Själsviksvägen 3</v>
      </c>
      <c r="K274" s="409" t="str">
        <v>Mysingö</v>
      </c>
      <c r="L274" s="410" t="str">
        <v>572 35</v>
      </c>
    </row>
    <row r="275" spans="1:12" x14ac:dyDescent="0.4">
      <c r="A275" s="409" t="str">
        <v>PMA88243</v>
      </c>
      <c r="B275" s="409" t="str">
        <v>Neobo East AB</v>
      </c>
      <c r="C275" s="409" t="str">
        <v>556691-9543</v>
      </c>
      <c r="D275" s="410">
        <v>84112</v>
      </c>
      <c r="E275" s="409" t="str">
        <v>Tornadon 7</v>
      </c>
      <c r="F275" s="409" t="str">
        <v>FE 927-PMA88243 Scancloud, SE-831 90 ÖSTERSUND</v>
      </c>
      <c r="G275" s="409" t="str">
        <v>0007:5566919543</v>
      </c>
      <c r="H275" s="409" t="str">
        <v>PMA88243@pdf.scancloud.se</v>
      </c>
      <c r="I275" s="410">
        <v>5566919543</v>
      </c>
      <c r="J275" s="409" t="str">
        <v>Själsviksvägen 2-4, 6, 8, 10, 12</v>
      </c>
      <c r="K275" s="409" t="str">
        <v>Mysingö</v>
      </c>
      <c r="L275" s="410" t="str">
        <v>572 35</v>
      </c>
    </row>
    <row r="276" spans="1:12" x14ac:dyDescent="0.4">
      <c r="A276" s="409" t="str">
        <v>PMA88243</v>
      </c>
      <c r="B276" s="409" t="str">
        <v>Neobo East AB</v>
      </c>
      <c r="C276" s="409" t="str">
        <v>556691-9543</v>
      </c>
      <c r="D276" s="410">
        <v>84113</v>
      </c>
      <c r="E276" s="409" t="str">
        <v>Wiola 7</v>
      </c>
      <c r="F276" s="409" t="str">
        <v>FE 927-PMA88243 Scancloud, SE-831 90 ÖSTERSUND</v>
      </c>
      <c r="G276" s="409" t="str">
        <v>0007:5566919543</v>
      </c>
      <c r="H276" s="409" t="str">
        <v>PMA88243@pdf.scancloud.se</v>
      </c>
      <c r="I276" s="410">
        <v>5566919543</v>
      </c>
      <c r="J276" s="409" t="str">
        <v>Nygatan 1,3,5,7&amp;Skötegårdsgatan 13</v>
      </c>
      <c r="K276" s="409" t="str">
        <v>Figeholm</v>
      </c>
      <c r="L276" s="410" t="str">
        <v>572 75</v>
      </c>
    </row>
    <row r="277" spans="1:12" x14ac:dyDescent="0.4">
      <c r="A277" s="409" t="str">
        <v>PMA88268</v>
      </c>
      <c r="B277" s="409" t="str">
        <v>Neobo i Enköping AB</v>
      </c>
      <c r="C277" s="409" t="str">
        <v>556710-5902</v>
      </c>
      <c r="D277" s="410">
        <v>84201</v>
      </c>
      <c r="E277" s="409" t="str">
        <v>Centrum 13:2</v>
      </c>
      <c r="F277" s="409" t="str">
        <v>FE 927-PMA88268 Scancloud, SE-831 90 ÖSTERSUND</v>
      </c>
      <c r="G277" s="409" t="str">
        <v>0007:5567105902</v>
      </c>
      <c r="H277" s="409" t="str">
        <v>PMA88268@pdf.scancloud.se</v>
      </c>
      <c r="I277" s="410">
        <v>5567105902</v>
      </c>
      <c r="J277" s="409" t="str">
        <v>Kungsgatan 28</v>
      </c>
      <c r="K277" s="409" t="str">
        <v>Enköping</v>
      </c>
      <c r="L277" s="410" t="str">
        <v>745 31</v>
      </c>
    </row>
    <row r="278" spans="1:12" x14ac:dyDescent="0.4">
      <c r="A278" s="409" t="str">
        <v>PMA88268</v>
      </c>
      <c r="B278" s="409" t="str">
        <v>Neobo i Enköping AB</v>
      </c>
      <c r="C278" s="409" t="str">
        <v>556710-5902</v>
      </c>
      <c r="D278" s="410">
        <v>84202</v>
      </c>
      <c r="E278" s="409" t="str">
        <v>Centrum 19:6</v>
      </c>
      <c r="F278" s="409" t="str">
        <v>FE 927-PMA88268 Scancloud, SE-831 90 ÖSTERSUND</v>
      </c>
      <c r="G278" s="409" t="str">
        <v>0007:5567105902</v>
      </c>
      <c r="H278" s="409" t="str">
        <v>PMA88268@pdf.scancloud.se</v>
      </c>
      <c r="I278" s="410">
        <v>5567105902</v>
      </c>
      <c r="J278" s="409" t="str">
        <v>Eriksgatan 21</v>
      </c>
      <c r="K278" s="409" t="str">
        <v>Enköping</v>
      </c>
      <c r="L278" s="410" t="str">
        <v>749 35</v>
      </c>
    </row>
    <row r="279" spans="1:12" x14ac:dyDescent="0.4">
      <c r="A279" s="409" t="str">
        <v>PMA88268</v>
      </c>
      <c r="B279" s="409" t="str">
        <v>Neobo i Enköping AB</v>
      </c>
      <c r="C279" s="409" t="str">
        <v>556710-5902</v>
      </c>
      <c r="D279" s="410">
        <v>84203</v>
      </c>
      <c r="E279" s="409" t="str">
        <v>Centrum 23:7</v>
      </c>
      <c r="F279" s="409" t="str">
        <v>FE 927-PMA88268 Scancloud, SE-831 90 ÖSTERSUND</v>
      </c>
      <c r="G279" s="409" t="str">
        <v>0007:5567105902</v>
      </c>
      <c r="H279" s="409" t="str">
        <v>PMA88268@pdf.scancloud.se</v>
      </c>
      <c r="I279" s="410">
        <v>5567105902</v>
      </c>
      <c r="J279" s="409" t="str">
        <v>Eriksgatan 18-20</v>
      </c>
      <c r="K279" s="409" t="str">
        <v>Enköping</v>
      </c>
      <c r="L279" s="410" t="str">
        <v>749 49</v>
      </c>
    </row>
    <row r="280" spans="1:12" x14ac:dyDescent="0.4">
      <c r="A280" s="409" t="str">
        <v>PMA88268</v>
      </c>
      <c r="B280" s="409" t="str">
        <v>Neobo i Enköping AB</v>
      </c>
      <c r="C280" s="409" t="str">
        <v>556710-5902</v>
      </c>
      <c r="D280" s="410">
        <v>84204</v>
      </c>
      <c r="E280" s="409" t="str">
        <v>Centrum 25:12</v>
      </c>
      <c r="F280" s="409" t="str">
        <v>FE 927-PMA88268 Scancloud, SE-831 90 ÖSTERSUND</v>
      </c>
      <c r="G280" s="409" t="str">
        <v>0007:5567105902</v>
      </c>
      <c r="H280" s="409" t="str">
        <v>PMA88268@pdf.scancloud.se</v>
      </c>
      <c r="I280" s="410">
        <v>5567105902</v>
      </c>
      <c r="J280" s="409" t="str">
        <v>Kyrkogatan 20</v>
      </c>
      <c r="K280" s="409" t="str">
        <v>Enköping</v>
      </c>
      <c r="L280" s="410" t="str">
        <v>745 31</v>
      </c>
    </row>
    <row r="281" spans="1:12" x14ac:dyDescent="0.4">
      <c r="A281" s="409" t="str">
        <v>PMA88268</v>
      </c>
      <c r="B281" s="409" t="str">
        <v>Neobo i Enköping AB</v>
      </c>
      <c r="C281" s="409" t="str">
        <v>556710-5902</v>
      </c>
      <c r="D281" s="410">
        <v>84205</v>
      </c>
      <c r="E281" s="409" t="str">
        <v>Centrum 27:1</v>
      </c>
      <c r="F281" s="409" t="str">
        <v>FE 927-PMA88268 Scancloud, SE-831 90 ÖSTERSUND</v>
      </c>
      <c r="G281" s="409" t="str">
        <v>0007:5567105902</v>
      </c>
      <c r="H281" s="409" t="str">
        <v>PMA88268@pdf.scancloud.se</v>
      </c>
      <c r="I281" s="410">
        <v>5567105902</v>
      </c>
      <c r="J281" s="409" t="str">
        <v>Fjärdhundragatan 45 A-B</v>
      </c>
      <c r="K281" s="409" t="str">
        <v>Enköping</v>
      </c>
      <c r="L281" s="410" t="str">
        <v>745 30</v>
      </c>
    </row>
    <row r="282" spans="1:12" x14ac:dyDescent="0.4">
      <c r="A282" s="409" t="str">
        <v>PMA88268</v>
      </c>
      <c r="B282" s="409" t="str">
        <v>Neobo i Enköping AB</v>
      </c>
      <c r="C282" s="409" t="str">
        <v>556710-5902</v>
      </c>
      <c r="D282" s="410">
        <v>84206</v>
      </c>
      <c r="E282" s="409" t="str">
        <v>Centrum 5:8</v>
      </c>
      <c r="F282" s="409" t="str">
        <v>FE 927-PMA88268 Scancloud, SE-831 90 ÖSTERSUND</v>
      </c>
      <c r="G282" s="409" t="str">
        <v>0007:5567105902</v>
      </c>
      <c r="H282" s="409" t="str">
        <v>PMA88268@pdf.scancloud.se</v>
      </c>
      <c r="I282" s="410">
        <v>5567105902</v>
      </c>
      <c r="J282" s="409" t="str">
        <v>Kyrkogatan 38</v>
      </c>
      <c r="K282" s="409" t="str">
        <v>Enköping</v>
      </c>
      <c r="L282" s="410" t="str">
        <v>745 31</v>
      </c>
    </row>
    <row r="283" spans="1:12" x14ac:dyDescent="0.4">
      <c r="A283" s="409" t="str">
        <v>PMA88269</v>
      </c>
      <c r="B283" s="409" t="str">
        <v>Neobo i Märsta AB</v>
      </c>
      <c r="C283" s="409" t="str">
        <v>559082-2622</v>
      </c>
      <c r="D283" s="410">
        <v>84301</v>
      </c>
      <c r="E283" s="409" t="str">
        <v>Märsta 1:40</v>
      </c>
      <c r="F283" s="409" t="str">
        <v>FE 927-PMA88269 Scancloud, SE-831 90 ÖSTERSUND</v>
      </c>
      <c r="G283" s="409" t="str">
        <v>0007:5590822622</v>
      </c>
      <c r="H283" s="409" t="str">
        <v>PMA88269@pdf.scancloud.se</v>
      </c>
      <c r="I283" s="410">
        <v>5590822622</v>
      </c>
      <c r="J283" s="409" t="str">
        <v>Centralgatan 1 A-F, H, Stockholmsvägen 32 A-F, 34 A-F, 36 A-F, 38 A-C</v>
      </c>
      <c r="K283" s="409" t="str">
        <v>Märsta</v>
      </c>
      <c r="L283" s="410" t="str">
        <v>195 34</v>
      </c>
    </row>
    <row r="284" spans="1:12" x14ac:dyDescent="0.4">
      <c r="A284" s="409" t="str">
        <v>PMA88295</v>
      </c>
      <c r="B284" s="409" t="str">
        <v>Neobo Träkolet AB</v>
      </c>
      <c r="C284" s="409" t="str">
        <v>556652-7049</v>
      </c>
      <c r="D284" s="410">
        <v>84401</v>
      </c>
      <c r="E284" s="409" t="str">
        <v>Träkolet 16</v>
      </c>
      <c r="F284" s="409" t="str">
        <v>FE 927-PMA88295 Scancloud, SE-831 90 ÖSTERSUND</v>
      </c>
      <c r="G284" s="409" t="str">
        <v>0007:5566527049</v>
      </c>
      <c r="H284" s="409" t="str">
        <v>PMA88295@pdf.scancloud.se</v>
      </c>
      <c r="I284" s="410">
        <v>5566527049</v>
      </c>
      <c r="J284" s="409" t="str">
        <v>Turebergsvägen 1A, 3, 5, 7</v>
      </c>
      <c r="K284" s="409" t="str">
        <v>Sollentuna</v>
      </c>
      <c r="L284" s="410" t="str">
        <v>191 47</v>
      </c>
    </row>
    <row r="285" spans="1:12" x14ac:dyDescent="0.4">
      <c r="A285" s="409" t="str">
        <v>PMA88328</v>
      </c>
      <c r="B285" s="409" t="str">
        <v>Neobo Mjärden AB</v>
      </c>
      <c r="C285" s="409" t="str">
        <v>556883-4989</v>
      </c>
      <c r="D285" s="410">
        <v>84501</v>
      </c>
      <c r="E285" s="409" t="str">
        <v>Mjärden 1</v>
      </c>
      <c r="F285" s="409" t="str">
        <v>FE 927-PMA88328 Scancloud, SE-831 90 ÖSTERSUND</v>
      </c>
      <c r="G285" s="409" t="str">
        <v>0007:5568834989</v>
      </c>
      <c r="H285" s="409" t="str">
        <v>PMA88328@pdf.scancloud.se</v>
      </c>
      <c r="I285" s="410">
        <v>5568834989</v>
      </c>
      <c r="J285" s="409" t="str">
        <v>Kungsvägen 104 A-B, 112 C, 130  A</v>
      </c>
      <c r="K285" s="409" t="str">
        <v>Växjö</v>
      </c>
      <c r="L285" s="410" t="str">
        <v>352 44</v>
      </c>
    </row>
    <row r="286" spans="1:12" x14ac:dyDescent="0.4">
      <c r="A286" s="409" t="str">
        <v>PMA88328</v>
      </c>
      <c r="B286" s="409" t="str">
        <v>Neobo Mjärden AB</v>
      </c>
      <c r="C286" s="409" t="str">
        <v>556883-4989</v>
      </c>
      <c r="D286" s="410">
        <v>84502</v>
      </c>
      <c r="E286" s="409" t="str">
        <v>Mjärden 2</v>
      </c>
      <c r="F286" s="409" t="str">
        <v>FE 927-PMA88328 Scancloud, SE-831 90 ÖSTERSUND</v>
      </c>
      <c r="G286" s="409" t="str">
        <v>0007:5568834989</v>
      </c>
      <c r="H286" s="409" t="str">
        <v>PMA88328@pdf.scancloud.se</v>
      </c>
      <c r="I286" s="410">
        <v>5568834989</v>
      </c>
      <c r="J286" s="409" t="str">
        <v>Kungsvägen 120</v>
      </c>
      <c r="K286" s="409" t="str">
        <v>Växjö</v>
      </c>
      <c r="L286" s="410" t="str">
        <v>352 44</v>
      </c>
    </row>
    <row r="287" spans="1:12" x14ac:dyDescent="0.4">
      <c r="A287" s="409" t="str">
        <v>PMA88329</v>
      </c>
      <c r="B287" s="409" t="str">
        <v>Neobo Helsingborg 5 AB</v>
      </c>
      <c r="C287" s="409" t="str">
        <v>556704-6767</v>
      </c>
      <c r="D287" s="410">
        <v>84601</v>
      </c>
      <c r="E287" s="409" t="str">
        <v>Nässlan 5</v>
      </c>
      <c r="F287" s="409" t="str">
        <v>FE 927-PMA88329 Scancloud, SE-831 90 ÖSTERSUND</v>
      </c>
      <c r="G287" s="409" t="str">
        <v>0007:5567046767</v>
      </c>
      <c r="H287" s="409" t="str">
        <v>PMA88329@pdf.scancloud.se</v>
      </c>
      <c r="I287" s="410">
        <v>5567046767</v>
      </c>
      <c r="J287" s="409" t="str">
        <v>Industrigatan 30 A</v>
      </c>
      <c r="K287" s="409" t="str">
        <v>Helsingborg</v>
      </c>
      <c r="L287" s="410" t="str">
        <v>252 29</v>
      </c>
    </row>
    <row r="288" spans="1:12" x14ac:dyDescent="0.4">
      <c r="A288" s="409" t="str">
        <v>PMA88332</v>
      </c>
      <c r="B288" s="409" t="str">
        <v>Neobo VKN 13 i Helsingborg AB</v>
      </c>
      <c r="C288" s="409" t="str">
        <v>556751-3063</v>
      </c>
      <c r="D288" s="410">
        <v>84701</v>
      </c>
      <c r="E288" s="409" t="str">
        <v>Vikingen 13</v>
      </c>
      <c r="F288" s="409" t="str">
        <v>FE 927-PMA88332 Scancloud, SE-831 90 ÖSTERSUND</v>
      </c>
      <c r="G288" s="409" t="str">
        <v>0007:5567513063</v>
      </c>
      <c r="H288" s="409" t="str">
        <v>PMA88332@pdf.scancloud.se</v>
      </c>
      <c r="I288" s="410">
        <v>5567513063</v>
      </c>
      <c r="J288" s="409" t="str">
        <v>Mariagatan 8</v>
      </c>
      <c r="K288" s="409" t="str">
        <v>Helsingborg</v>
      </c>
      <c r="L288" s="410" t="str">
        <v>254 39</v>
      </c>
    </row>
    <row r="289" spans="1:12" x14ac:dyDescent="0.4">
      <c r="A289" s="409" t="str">
        <v>PMA88635</v>
      </c>
      <c r="B289" s="409" t="str">
        <v>Neobo Bostad 22 AB</v>
      </c>
      <c r="C289" s="409" t="str">
        <v>559070-4663</v>
      </c>
      <c r="D289" s="410">
        <v>84800</v>
      </c>
      <c r="E289" s="409" t="str">
        <v>Ej fast Neobo Bostad 22 AB</v>
      </c>
      <c r="F289" s="409" t="str">
        <v>FE 927-PMA88635 Scancloud, SE-831 90 ÖSTERSUND</v>
      </c>
      <c r="G289" s="409" t="str">
        <v>0007:5590704663</v>
      </c>
      <c r="H289" s="409" t="str">
        <v>PMA88635@pdf.scancloud.se</v>
      </c>
      <c r="I289" s="410">
        <v>5590704663</v>
      </c>
      <c r="J289" s="409" t="str">
        <v>Mäster Samuelsgatan 42</v>
      </c>
      <c r="K289" s="409" t="str">
        <v>Stockholm</v>
      </c>
      <c r="L289" s="410" t="str">
        <v>111 57</v>
      </c>
    </row>
    <row r="290" spans="1:12" x14ac:dyDescent="0.4">
      <c r="A290" s="409" t="str">
        <v>PMA88636</v>
      </c>
      <c r="B290" s="409" t="str">
        <v>Neobo Bostad 23 AB</v>
      </c>
      <c r="C290" s="409" t="str">
        <v>559070-4531</v>
      </c>
      <c r="D290" s="410">
        <v>84900</v>
      </c>
      <c r="E290" s="409" t="str">
        <v>Ej fast Neobo Bostad 23 AB</v>
      </c>
      <c r="F290" s="409" t="str">
        <v>FE 927-PMA88636 Scancloud, SE-831 90 ÖSTERSUND</v>
      </c>
      <c r="G290" s="409" t="str">
        <v>0007:5590704531</v>
      </c>
      <c r="H290" s="409" t="str">
        <v>PMA88636@pdf.scancloud.se</v>
      </c>
      <c r="I290" s="410">
        <v>5590704531</v>
      </c>
      <c r="J290" s="409" t="str">
        <v>Mäster Samuelsgatan 42</v>
      </c>
      <c r="K290" s="409" t="str">
        <v>Stockholm</v>
      </c>
      <c r="L290" s="410" t="str">
        <v>111 57</v>
      </c>
    </row>
    <row r="291" spans="1:12" x14ac:dyDescent="0.4">
      <c r="A291" s="409" t="str">
        <v>PMA88682</v>
      </c>
      <c r="B291" s="409" t="str">
        <v>Neobo Stettfast AB</v>
      </c>
      <c r="C291" s="409" t="str">
        <v>559084-1366</v>
      </c>
      <c r="D291" s="410">
        <v>85001</v>
      </c>
      <c r="E291" s="409" t="str">
        <v>Stettin 14</v>
      </c>
      <c r="F291" s="409" t="str">
        <v>FE 927-PMA88682 Scancloud, SE-831 90 ÖSTERSUND</v>
      </c>
      <c r="G291" s="409" t="str">
        <v>0007:5590841366</v>
      </c>
      <c r="H291" s="409" t="str">
        <v>PMA88682@pdf.scancloud.se</v>
      </c>
      <c r="I291" s="410">
        <v>5590841366</v>
      </c>
      <c r="J291" s="409" t="str">
        <v>Stora Kvarngatan</v>
      </c>
      <c r="K291" s="409" t="str">
        <v>Malmö</v>
      </c>
      <c r="L291" s="410" t="str">
        <v>211 29</v>
      </c>
    </row>
    <row r="292" spans="1:12" x14ac:dyDescent="0.4">
      <c r="A292" s="409" t="str">
        <v>PMA88703</v>
      </c>
      <c r="B292" s="409" t="str">
        <v>Neobo SamSkara Gräshoppan 6 AB</v>
      </c>
      <c r="C292" s="409" t="str">
        <v>556695-3633</v>
      </c>
      <c r="D292" s="410">
        <v>85104</v>
      </c>
      <c r="E292" s="409" t="str">
        <v>Sigyn 1</v>
      </c>
      <c r="F292" s="409" t="str">
        <v>FE 927-PMA88703 Scancloud, SE-831 90 ÖSTERSUND</v>
      </c>
      <c r="G292" s="409" t="str">
        <v>0007:5566953633</v>
      </c>
      <c r="H292" s="409" t="str">
        <v>PMA88703@pdf.scancloud.se</v>
      </c>
      <c r="I292" s="410">
        <v>5566953633</v>
      </c>
      <c r="J292" s="409" t="str">
        <v>Marumsgatan 13</v>
      </c>
      <c r="K292" s="409" t="str">
        <v>Skara</v>
      </c>
      <c r="L292" s="410" t="str">
        <v>532 32</v>
      </c>
    </row>
    <row r="293" spans="1:12" x14ac:dyDescent="0.4">
      <c r="A293" s="409" t="str">
        <v>PMA88703</v>
      </c>
      <c r="B293" s="409" t="str">
        <v>Neobo SamSkara Gräshoppan 6 AB</v>
      </c>
      <c r="C293" s="409" t="str">
        <v>556695-3633</v>
      </c>
      <c r="D293" s="410">
        <v>85106</v>
      </c>
      <c r="E293" s="409" t="str">
        <v>Hermod 2</v>
      </c>
      <c r="F293" s="409" t="str">
        <v>FE 927-PMA88703 Scancloud, SE-831 90 ÖSTERSUND</v>
      </c>
      <c r="G293" s="409" t="str">
        <v>0007:5566953633</v>
      </c>
      <c r="H293" s="409" t="str">
        <v>PMA88703@pdf.scancloud.se</v>
      </c>
      <c r="I293" s="410">
        <v>5566953633</v>
      </c>
      <c r="J293" s="409" t="str">
        <v>S:T Larsgatan 1A</v>
      </c>
      <c r="K293" s="409" t="str">
        <v>Skara</v>
      </c>
      <c r="L293" s="410" t="str">
        <v>532 35</v>
      </c>
    </row>
    <row r="294" spans="1:12" x14ac:dyDescent="0.4">
      <c r="A294" s="409" t="str">
        <v>PMA88703</v>
      </c>
      <c r="B294" s="409" t="str">
        <v>Neobo SamSkara Gräshoppan 6 AB</v>
      </c>
      <c r="C294" s="409" t="str">
        <v>556695-3633</v>
      </c>
      <c r="D294" s="410">
        <v>85107</v>
      </c>
      <c r="E294" s="409" t="str">
        <v>Hermod 3</v>
      </c>
      <c r="F294" s="409" t="str">
        <v>FE 927-PMA88703 Scancloud, SE-831 90 ÖSTERSUND</v>
      </c>
      <c r="G294" s="409" t="str">
        <v>0007:5566953633</v>
      </c>
      <c r="H294" s="409" t="str">
        <v>PMA88703@pdf.scancloud.se</v>
      </c>
      <c r="I294" s="410">
        <v>5566953633</v>
      </c>
      <c r="J294" s="409" t="str">
        <v>Mariebergsgatan 1</v>
      </c>
      <c r="K294" s="409" t="str">
        <v>Skara</v>
      </c>
      <c r="L294" s="410" t="str">
        <v>532 35</v>
      </c>
    </row>
    <row r="295" spans="1:12" x14ac:dyDescent="0.4">
      <c r="A295" s="409" t="str">
        <v>PMA88703</v>
      </c>
      <c r="B295" s="409" t="str">
        <v>Neobo SamSkara Gräshoppan 6 AB</v>
      </c>
      <c r="C295" s="409" t="str">
        <v>556695-3633</v>
      </c>
      <c r="D295" s="410">
        <v>85108</v>
      </c>
      <c r="E295" s="409" t="str">
        <v>Hermod 4</v>
      </c>
      <c r="F295" s="409" t="str">
        <v>FE 927-PMA88703 Scancloud, SE-831 90 ÖSTERSUND</v>
      </c>
      <c r="G295" s="409" t="str">
        <v>0007:5566953633</v>
      </c>
      <c r="H295" s="409" t="str">
        <v>PMA88703@pdf.scancloud.se</v>
      </c>
      <c r="I295" s="410">
        <v>5566953633</v>
      </c>
      <c r="J295" s="409" t="str">
        <v>Mariebergsgatan 3 A-D</v>
      </c>
      <c r="K295" s="409" t="str">
        <v>Skara</v>
      </c>
      <c r="L295" s="410" t="str">
        <v>532 35</v>
      </c>
    </row>
    <row r="296" spans="1:12" x14ac:dyDescent="0.4">
      <c r="A296" s="409" t="str">
        <v>PMA88703</v>
      </c>
      <c r="B296" s="409" t="str">
        <v>Neobo SamSkara Gräshoppan 6 AB</v>
      </c>
      <c r="C296" s="409" t="str">
        <v>556695-3633</v>
      </c>
      <c r="D296" s="410">
        <v>85110</v>
      </c>
      <c r="E296" s="409" t="str">
        <v>Hermod 1</v>
      </c>
      <c r="F296" s="409" t="str">
        <v>FE 927-PMA88703 Scancloud, SE-831 90 ÖSTERSUND</v>
      </c>
      <c r="G296" s="409" t="str">
        <v>0007:5566953633</v>
      </c>
      <c r="H296" s="409" t="str">
        <v>PMA88703@pdf.scancloud.se</v>
      </c>
      <c r="I296" s="410">
        <v>5566953633</v>
      </c>
      <c r="J296" s="409" t="str">
        <v>S:Ta Mariagatan 1A</v>
      </c>
      <c r="K296" s="409" t="str">
        <v>Skara</v>
      </c>
      <c r="L296" s="410" t="str">
        <v>532 35</v>
      </c>
    </row>
    <row r="297" spans="1:12" x14ac:dyDescent="0.4">
      <c r="A297" s="409" t="str">
        <v>PMA88703</v>
      </c>
      <c r="B297" s="409" t="str">
        <v>Neobo SamSkara Gräshoppan 6 AB</v>
      </c>
      <c r="C297" s="409" t="str">
        <v>556695-3633</v>
      </c>
      <c r="D297" s="410">
        <v>85111</v>
      </c>
      <c r="E297" s="409" t="str">
        <v>Balder 12 &amp; 24</v>
      </c>
      <c r="F297" s="409" t="str">
        <v>FE 927-PMA88703 Scancloud, SE-831 90 ÖSTERSUND</v>
      </c>
      <c r="G297" s="409" t="str">
        <v>0007:5566953633</v>
      </c>
      <c r="H297" s="409" t="str">
        <v>PMA88703@pdf.scancloud.se</v>
      </c>
      <c r="I297" s="410">
        <v>5566953633</v>
      </c>
      <c r="J297" s="409" t="str">
        <v>Marumsgatan 11</v>
      </c>
      <c r="K297" s="409" t="str">
        <v>Skara</v>
      </c>
      <c r="L297" s="410" t="str">
        <v>532 32</v>
      </c>
    </row>
    <row r="298" spans="1:12" x14ac:dyDescent="0.4">
      <c r="A298" s="409" t="str">
        <v>PMA88703</v>
      </c>
      <c r="B298" s="409" t="str">
        <v>Neobo SamSkara Gräshoppan 6 AB</v>
      </c>
      <c r="C298" s="409" t="str">
        <v>556695-3633</v>
      </c>
      <c r="D298" s="410">
        <v>85112</v>
      </c>
      <c r="E298" s="409" t="str">
        <v>Balder 27</v>
      </c>
      <c r="F298" s="409" t="str">
        <v>FE 927-PMA88703 Scancloud, SE-831 90 ÖSTERSUND</v>
      </c>
      <c r="G298" s="409" t="str">
        <v>0007:5566953633</v>
      </c>
      <c r="H298" s="409" t="str">
        <v>PMA88703@pdf.scancloud.se</v>
      </c>
      <c r="I298" s="410">
        <v>5566953633</v>
      </c>
      <c r="J298" s="409" t="str">
        <v>Klostergatan 2</v>
      </c>
      <c r="K298" s="409" t="str">
        <v>Skara</v>
      </c>
      <c r="L298" s="410" t="str">
        <v>532 30</v>
      </c>
    </row>
    <row r="299" spans="1:12" x14ac:dyDescent="0.4">
      <c r="A299" s="409" t="str">
        <v>PMA88705</v>
      </c>
      <c r="B299" s="409" t="str">
        <v>Neobo SamTidaholm Stensiken 1 AB</v>
      </c>
      <c r="C299" s="409" t="str">
        <v>556810-8293</v>
      </c>
      <c r="D299" s="410">
        <v>85201</v>
      </c>
      <c r="E299" s="409" t="str">
        <v>Stensiken 1</v>
      </c>
      <c r="F299" s="409" t="str">
        <v>FE 927-PMA88705 Scancloud, SE-831 90 ÖSTERSUND</v>
      </c>
      <c r="G299" s="409" t="str">
        <v>0007:5568108293</v>
      </c>
      <c r="H299" s="409" t="str">
        <v>PMA88705@pdf.scancloud.se</v>
      </c>
      <c r="I299" s="410">
        <v>5568108293</v>
      </c>
      <c r="J299" s="409" t="str">
        <v>Stensikagatan</v>
      </c>
      <c r="K299" s="409" t="str">
        <v>Tidaholm</v>
      </c>
      <c r="L299" s="410" t="str">
        <v>522 34</v>
      </c>
    </row>
    <row r="300" spans="1:12" x14ac:dyDescent="0.4">
      <c r="A300" s="409" t="str">
        <v>PMA88725</v>
      </c>
      <c r="B300" s="409" t="str">
        <v>Neobo Bostad 3 AB</v>
      </c>
      <c r="C300" s="409" t="str">
        <v>559062-6254</v>
      </c>
      <c r="D300" s="410">
        <v>85300</v>
      </c>
      <c r="E300" s="409" t="str">
        <v>Ej fast Neobo Bostad 3 AB</v>
      </c>
      <c r="F300" s="409" t="str">
        <v>FE 927-PMA88725 Scancloud, SE-831 90 ÖSTERSUND</v>
      </c>
      <c r="G300" s="409" t="str">
        <v>0007:5590626254</v>
      </c>
      <c r="H300" s="409" t="str">
        <v>PMA88725@pdf.scancloud.se</v>
      </c>
      <c r="I300" s="410">
        <v>5590626254</v>
      </c>
      <c r="J300" s="409" t="str">
        <v>Mäster Samuelsgatan 42</v>
      </c>
      <c r="K300" s="409" t="str">
        <v>Stockholm</v>
      </c>
      <c r="L300" s="410" t="str">
        <v>111 57</v>
      </c>
    </row>
    <row r="301" spans="1:12" x14ac:dyDescent="0.4">
      <c r="A301" s="409" t="str">
        <v>PMA88756</v>
      </c>
      <c r="B301" s="409" t="str">
        <v>Neobo Bostad Oskarshamn AB</v>
      </c>
      <c r="C301" s="409" t="str">
        <v>559043-2216</v>
      </c>
      <c r="D301" s="410">
        <v>85401</v>
      </c>
      <c r="E301" s="409" t="str">
        <v>Länsmansängen 1</v>
      </c>
      <c r="F301" s="409" t="str">
        <v>FE 927-PMA88756 Scancloud, SE-831 90 ÖSTERSUND</v>
      </c>
      <c r="G301" s="409" t="str">
        <v>0007:5590432216</v>
      </c>
      <c r="H301" s="409" t="str">
        <v>PMA88756@pdf.scancloud.se</v>
      </c>
      <c r="I301" s="410">
        <v>5590432216</v>
      </c>
      <c r="J301" s="409" t="str">
        <v>Humleplan</v>
      </c>
      <c r="K301" s="409" t="str">
        <v>Oskarshamn</v>
      </c>
      <c r="L301" s="410" t="str">
        <v>572 32</v>
      </c>
    </row>
    <row r="302" spans="1:12" x14ac:dyDescent="0.4">
      <c r="A302" s="409" t="str">
        <v>PMA88784</v>
      </c>
      <c r="B302" s="409" t="str">
        <v>Neobo Panirab AB</v>
      </c>
      <c r="C302" s="409" t="str">
        <v>556520-8856</v>
      </c>
      <c r="D302" s="410">
        <v>85501</v>
      </c>
      <c r="E302" s="409" t="str">
        <v>Sankt Botvid 15</v>
      </c>
      <c r="F302" s="409" t="str">
        <v>FE 927-PMA88784 Scancloud, SE-831 90 ÖSTERSUND</v>
      </c>
      <c r="G302" s="409" t="str">
        <v>0007:5565208856</v>
      </c>
      <c r="H302" s="409" t="str">
        <v>PMA88784@pdf.scancloud.se</v>
      </c>
      <c r="I302" s="410">
        <v>5565208856</v>
      </c>
      <c r="J302" s="409" t="str">
        <v>Botvidsgatan 39</v>
      </c>
      <c r="K302" s="409" t="str">
        <v>Falköping</v>
      </c>
      <c r="L302" s="410" t="str">
        <v>521 35</v>
      </c>
    </row>
    <row r="303" spans="1:12" x14ac:dyDescent="0.4">
      <c r="A303" s="409" t="str">
        <v>PMA88833</v>
      </c>
      <c r="B303" s="409" t="str">
        <v>Neobo Samhäll 93 AB</v>
      </c>
      <c r="C303" s="409" t="str">
        <v>559224-4023</v>
      </c>
      <c r="D303" s="410">
        <v>85600</v>
      </c>
      <c r="E303" s="409" t="str">
        <v>Ej fast Neobo Samhäll 93 AB</v>
      </c>
      <c r="F303" s="409" t="str">
        <v>FE 927-PMA88833 Scancloud, SE-831 90 ÖSTERSUND</v>
      </c>
      <c r="G303" s="409" t="str">
        <v>0007:5592244023</v>
      </c>
      <c r="H303" s="409" t="str">
        <v>PMA88833@pdf.scancloud.se</v>
      </c>
      <c r="I303" s="410">
        <v>5592244023</v>
      </c>
      <c r="J303" s="409" t="str">
        <v>Mäster Samuelsgatan 42</v>
      </c>
      <c r="K303" s="409" t="str">
        <v>Stockholm</v>
      </c>
      <c r="L303" s="410" t="str">
        <v>111 57</v>
      </c>
    </row>
    <row r="304" spans="1:12" x14ac:dyDescent="0.4">
      <c r="A304" s="409" t="str">
        <v>PMA881047</v>
      </c>
      <c r="B304" s="409" t="str">
        <v>Neobo Timrå 2 AB</v>
      </c>
      <c r="C304" s="409" t="str">
        <v>556730-5775</v>
      </c>
      <c r="D304" s="410">
        <v>85701</v>
      </c>
      <c r="E304" s="409" t="str">
        <v>Vivsta 4:69</v>
      </c>
      <c r="F304" s="409" t="str">
        <v>FE 927-PMA881047 Scancloud, SE-831 90 ÖSTERSUND</v>
      </c>
      <c r="G304" s="409" t="str">
        <v>0007:5567305775</v>
      </c>
      <c r="H304" s="409" t="str">
        <v>PMA881047@pdf.scancloud.se</v>
      </c>
      <c r="I304" s="410">
        <v>5567305775</v>
      </c>
      <c r="J304" s="409" t="str">
        <v>Köpmangatan 31</v>
      </c>
      <c r="K304" s="409" t="str">
        <v>Timrå</v>
      </c>
      <c r="L304" s="410" t="str">
        <v>861 31</v>
      </c>
    </row>
    <row r="305" spans="1:12" x14ac:dyDescent="0.4">
      <c r="A305" s="409" t="str">
        <v>PMA881048</v>
      </c>
      <c r="B305" s="409" t="str">
        <v>Neobo Timrå 4 AB</v>
      </c>
      <c r="C305" s="409" t="str">
        <v>556730-3101</v>
      </c>
      <c r="D305" s="410">
        <v>85801</v>
      </c>
      <c r="E305" s="409" t="str">
        <v>Tallnäs 1:123</v>
      </c>
      <c r="F305" s="409" t="str">
        <v>FE 927-PMA881048 Scancloud, SE-831 90 ÖSTERSUND</v>
      </c>
      <c r="G305" s="409" t="str">
        <v>0007:5567303101</v>
      </c>
      <c r="H305" s="409" t="str">
        <v>PMA881048@pdf.scancloud.se</v>
      </c>
      <c r="I305" s="410">
        <v>5567303101</v>
      </c>
      <c r="J305" s="409" t="str">
        <v>Tallnäsvägen 49</v>
      </c>
      <c r="K305" s="409" t="str">
        <v>Timrå</v>
      </c>
      <c r="L305" s="410" t="str">
        <v>861 33</v>
      </c>
    </row>
    <row r="306" spans="1:12" x14ac:dyDescent="0.4">
      <c r="A306" s="409" t="str">
        <v>PMA882037</v>
      </c>
      <c r="B306" s="409" t="str">
        <v>Neobo Dubbelkrut AB</v>
      </c>
      <c r="C306" s="409" t="str">
        <v>559159-3156</v>
      </c>
      <c r="D306" s="410">
        <v>85901</v>
      </c>
      <c r="E306" s="409" t="str">
        <v>Dubbelkrut 1</v>
      </c>
      <c r="F306" s="409" t="str">
        <v>FE 927-PMA882037 Scancloud, SE-831 90 ÖSTERSUND</v>
      </c>
      <c r="G306" s="409" t="str">
        <v>0007:5591593156</v>
      </c>
      <c r="H306" s="409" t="str">
        <v>PMA882037@pdf.scancloud.se</v>
      </c>
      <c r="I306" s="410">
        <v>5591593156</v>
      </c>
      <c r="J306" s="409" t="str">
        <v>Fru Lovisas Gata 3, 5,7 9</v>
      </c>
      <c r="K306" s="409" t="str">
        <v>Skellefteå</v>
      </c>
      <c r="L306" s="410" t="str">
        <v>931 41</v>
      </c>
    </row>
    <row r="307" spans="1:12" x14ac:dyDescent="0.4">
      <c r="A307" s="409" t="str">
        <v>PMA882055</v>
      </c>
      <c r="B307" s="409" t="str">
        <v>Neobo Tegelborgen AB</v>
      </c>
      <c r="C307" s="409" t="str">
        <v>556446-1787</v>
      </c>
      <c r="D307" s="410">
        <v>86001</v>
      </c>
      <c r="E307" s="409" t="str">
        <v>Malen 16</v>
      </c>
      <c r="F307" s="409" t="str">
        <v>FE 927-PMA882055 Scancloud, SE-831 90 ÖSTERSUND</v>
      </c>
      <c r="G307" s="409" t="str">
        <v>0007:5564461787</v>
      </c>
      <c r="H307" s="409" t="str">
        <v>PMA882055@pdf.scancloud.se</v>
      </c>
      <c r="I307" s="410">
        <v>5564461787</v>
      </c>
      <c r="J307" s="409" t="str">
        <v>Södra Stenbocksgatan 116</v>
      </c>
      <c r="K307" s="409" t="str">
        <v>Helsingborg</v>
      </c>
      <c r="L307" s="410" t="str">
        <v>252 44</v>
      </c>
    </row>
    <row r="308" spans="1:12" x14ac:dyDescent="0.4">
      <c r="A308" s="409" t="str">
        <v>PMA882055</v>
      </c>
      <c r="B308" s="409" t="str">
        <v>Neobo Tegelborgen AB</v>
      </c>
      <c r="C308" s="409" t="str">
        <v>556446-1787</v>
      </c>
      <c r="D308" s="410">
        <v>86002</v>
      </c>
      <c r="E308" s="409" t="str">
        <v>Nunnan 4</v>
      </c>
      <c r="F308" s="409" t="str">
        <v>FE 927-PMA882055 Scancloud, SE-831 90 ÖSTERSUND</v>
      </c>
      <c r="G308" s="409" t="str">
        <v>0007:5564461787</v>
      </c>
      <c r="H308" s="409" t="str">
        <v>PMA882055@pdf.scancloud.se</v>
      </c>
      <c r="I308" s="410">
        <v>5564461787</v>
      </c>
      <c r="J308" s="409" t="str">
        <v>Södra Stenbocksgatan 112</v>
      </c>
      <c r="K308" s="409" t="str">
        <v>Helsingborg</v>
      </c>
      <c r="L308" s="410" t="str">
        <v>252 44</v>
      </c>
    </row>
    <row r="309" spans="1:12" x14ac:dyDescent="0.4">
      <c r="A309" s="409" t="str">
        <v>PMA882056</v>
      </c>
      <c r="B309" s="409" t="str">
        <v>Neobo Fastighets AB Prästkragen 5</v>
      </c>
      <c r="C309" s="409" t="str">
        <v>559208-2241</v>
      </c>
      <c r="D309" s="410">
        <v>86101</v>
      </c>
      <c r="E309" s="409" t="str">
        <v>Prästkragen 5</v>
      </c>
      <c r="F309" s="409" t="str">
        <v>FE 927-PMA882056 Scancloud, SE-831 90 ÖSTERSUND</v>
      </c>
      <c r="G309" s="409" t="str">
        <v>0007:5592082241</v>
      </c>
      <c r="H309" s="409" t="str">
        <v>PMA882056@pdf.scancloud.se</v>
      </c>
      <c r="I309" s="410">
        <v>5592082241</v>
      </c>
      <c r="J309" s="409" t="str">
        <v>Pålsjögatan 47</v>
      </c>
      <c r="K309" s="409" t="str">
        <v>Helsingborg</v>
      </c>
      <c r="L309" s="410" t="str">
        <v>254 40</v>
      </c>
    </row>
    <row r="310" spans="1:12" x14ac:dyDescent="0.4">
      <c r="A310" s="409" t="str">
        <v>PMA882057</v>
      </c>
      <c r="B310" s="409" t="str">
        <v>Neobo Spitoula Fastighets AB</v>
      </c>
      <c r="C310" s="409" t="str">
        <v>556893-6677</v>
      </c>
      <c r="D310" s="410">
        <v>86201</v>
      </c>
      <c r="E310" s="409" t="str">
        <v>Pinjen 6</v>
      </c>
      <c r="F310" s="409" t="str">
        <v>FE 927-PMA882057 Scancloud, SE-831 90 ÖSTERSUND</v>
      </c>
      <c r="G310" s="409" t="str">
        <v>0007:5568936677</v>
      </c>
      <c r="H310" s="409" t="str">
        <v>PMA882057@pdf.scancloud.se</v>
      </c>
      <c r="I310" s="410">
        <v>5568936677</v>
      </c>
      <c r="J310" s="409" t="str">
        <v>Tryckerigatan 19, Fredsgatan 6</v>
      </c>
      <c r="K310" s="409" t="str">
        <v>Helsingborg</v>
      </c>
      <c r="L310" s="410" t="str">
        <v>252 39</v>
      </c>
    </row>
    <row r="311" spans="1:12" x14ac:dyDescent="0.4">
      <c r="A311" s="409" t="str">
        <v>PMA882071</v>
      </c>
      <c r="B311" s="409" t="str">
        <v>Neobo Brågarp AB</v>
      </c>
      <c r="C311" s="409" t="str">
        <v>556212-1912</v>
      </c>
      <c r="D311" s="410">
        <v>86301</v>
      </c>
      <c r="E311" s="409" t="str">
        <v>Brågarp 6:695</v>
      </c>
      <c r="F311" s="409" t="str">
        <v>FE 927-PMA882071 Scancloud, SE-831 90 ÖSTERSUND</v>
      </c>
      <c r="G311" s="409" t="str">
        <v>0007:5562121912</v>
      </c>
      <c r="H311" s="409" t="str">
        <v>PMA882071@pdf.scancloud.se</v>
      </c>
      <c r="I311" s="410">
        <v>5562121912</v>
      </c>
      <c r="J311" s="409" t="str">
        <v>Torget</v>
      </c>
      <c r="K311" s="409" t="str">
        <v>Staffanstorp</v>
      </c>
      <c r="L311" s="410" t="str">
        <v>245 31</v>
      </c>
    </row>
    <row r="312" spans="1:12" x14ac:dyDescent="0.4">
      <c r="A312" s="409" t="str">
        <v>PMA882073</v>
      </c>
      <c r="B312" s="409" t="str">
        <v>Neobo VR Bostad Norr 1 AB</v>
      </c>
      <c r="C312" s="409" t="str">
        <v>559158-1052</v>
      </c>
      <c r="D312" s="410">
        <v>86401</v>
      </c>
      <c r="E312" s="409" t="str">
        <v>Gånsta 2:2</v>
      </c>
      <c r="F312" s="409" t="str">
        <v>FE 927-PMA882073 Scancloud, SE-831 90 ÖSTERSUND</v>
      </c>
      <c r="G312" s="409" t="str">
        <v>0007:5591581052</v>
      </c>
      <c r="H312" s="409" t="str">
        <v>PMA882073@pdf.scancloud.se</v>
      </c>
      <c r="I312" s="410">
        <v>5591581052</v>
      </c>
      <c r="J312" s="409" t="str">
        <v>Lärksoppsgatan 10-136</v>
      </c>
      <c r="K312" s="409" t="str">
        <v>Enköping</v>
      </c>
      <c r="L312" s="410" t="str">
        <v>749 45</v>
      </c>
    </row>
    <row r="313" spans="1:12" x14ac:dyDescent="0.4">
      <c r="A313" s="409" t="str">
        <v>PMA882073</v>
      </c>
      <c r="B313" s="409" t="str">
        <v>Neobo VR Bostad Norr 1 AB</v>
      </c>
      <c r="C313" s="409" t="str">
        <v>559158-1052</v>
      </c>
      <c r="D313" s="410">
        <v>86402</v>
      </c>
      <c r="E313" s="409" t="str">
        <v>Tillinge-Hummelsta 3:7</v>
      </c>
      <c r="F313" s="409" t="str">
        <v>FE 927-PMA882073 Scancloud, SE-831 90 ÖSTERSUND</v>
      </c>
      <c r="G313" s="409" t="str">
        <v>0007:5591581052</v>
      </c>
      <c r="H313" s="409" t="str">
        <v>PMA882073@pdf.scancloud.se</v>
      </c>
      <c r="I313" s="410">
        <v>5591581052</v>
      </c>
      <c r="J313" s="409" t="str">
        <v>Harvägen 2-52</v>
      </c>
      <c r="K313" s="409" t="str">
        <v>Enköping</v>
      </c>
      <c r="L313" s="410" t="str">
        <v>745 71</v>
      </c>
    </row>
    <row r="314" spans="1:12" x14ac:dyDescent="0.4">
      <c r="A314" s="409" t="str">
        <v>PMA882073</v>
      </c>
      <c r="B314" s="409" t="str">
        <v>Neobo VR Bostad Norr 1 AB</v>
      </c>
      <c r="C314" s="409" t="str">
        <v>559158-1052</v>
      </c>
      <c r="D314" s="410">
        <v>86403</v>
      </c>
      <c r="E314" s="409" t="str">
        <v>Tillinge-Myrby 3:15</v>
      </c>
      <c r="F314" s="409" t="str">
        <v>FE 927-PMA882073 Scancloud, SE-831 90 ÖSTERSUND</v>
      </c>
      <c r="G314" s="409" t="str">
        <v>0007:5591581052</v>
      </c>
      <c r="H314" s="409" t="str">
        <v>PMA882073@pdf.scancloud.se</v>
      </c>
      <c r="I314" s="410">
        <v>5591581052</v>
      </c>
      <c r="J314" s="409" t="str">
        <v>Rävstigen 1-48</v>
      </c>
      <c r="K314" s="409" t="str">
        <v>Enköping</v>
      </c>
      <c r="L314" s="410" t="str">
        <v>745 71</v>
      </c>
    </row>
    <row r="315" spans="1:12" x14ac:dyDescent="0.4">
      <c r="A315" s="409" t="str">
        <v>PMA882115</v>
      </c>
      <c r="B315" s="409" t="str">
        <v>Neobo Fjärilen 17 AB</v>
      </c>
      <c r="C315" s="409" t="str">
        <v>559317-1357</v>
      </c>
      <c r="D315" s="410">
        <v>86502</v>
      </c>
      <c r="E315" s="409" t="str">
        <v>Fjärilen 17</v>
      </c>
      <c r="F315" s="409" t="str">
        <v>FE 927-PMA882115 Scancloud, SE-831 90 ÖSTERSUND</v>
      </c>
      <c r="G315" s="409" t="str">
        <v>0007:5593171357</v>
      </c>
      <c r="H315" s="409" t="str">
        <v>PMA882115@pdf.scancloud.se</v>
      </c>
      <c r="I315" s="410">
        <v>5593171357</v>
      </c>
      <c r="J315" s="409" t="str">
        <v>Wieselgrensgatan 20</v>
      </c>
      <c r="K315" s="409" t="str">
        <v>Helsingborg</v>
      </c>
      <c r="L315" s="410" t="str">
        <v>252 48</v>
      </c>
    </row>
    <row r="316" spans="1:12" x14ac:dyDescent="0.4">
      <c r="A316" s="409" t="str">
        <v>PMA882135</v>
      </c>
      <c r="B316" s="409" t="str">
        <v>Neobo Fjärilsvingen AB</v>
      </c>
      <c r="C316" s="409" t="str">
        <v>556679-8202</v>
      </c>
      <c r="D316" s="410">
        <v>86601</v>
      </c>
      <c r="E316" s="409" t="str">
        <v>Fjärilen 9</v>
      </c>
      <c r="F316" s="409" t="str">
        <v>FE 927-PMA882135 Scancloud, SE-831 90 ÖSTERSUND</v>
      </c>
      <c r="G316" s="409" t="str">
        <v>0007:5566798202</v>
      </c>
      <c r="H316" s="409" t="str">
        <v>PMA882135@pdf.scancloud.se</v>
      </c>
      <c r="I316" s="410">
        <v>5566798202</v>
      </c>
      <c r="J316" s="409" t="str">
        <v>Wieselgrensgatan 26</v>
      </c>
      <c r="K316" s="409" t="str">
        <v>Helsingborg</v>
      </c>
      <c r="L316" s="410" t="str">
        <v>252 48</v>
      </c>
    </row>
    <row r="317" spans="1:12" x14ac:dyDescent="0.4">
      <c r="A317" s="409" t="str">
        <v>PMA882135</v>
      </c>
      <c r="B317" s="409" t="str">
        <v>Neobo Fjärilsvingen AB</v>
      </c>
      <c r="C317" s="409" t="str">
        <v>556679-8202</v>
      </c>
      <c r="D317" s="410">
        <v>86602</v>
      </c>
      <c r="E317" s="409" t="str">
        <v>Fjärilen 12</v>
      </c>
      <c r="F317" s="409" t="str">
        <v>FE 927-PMA882135 Scancloud, SE-831 90 ÖSTERSUND</v>
      </c>
      <c r="G317" s="409" t="str">
        <v>0007:5566798202</v>
      </c>
      <c r="H317" s="409" t="str">
        <v>PMA882135@pdf.scancloud.se</v>
      </c>
      <c r="I317" s="410">
        <v>5566798202</v>
      </c>
      <c r="J317" s="409" t="str">
        <v>Södra Stenbocksgatan 100</v>
      </c>
      <c r="K317" s="409" t="str">
        <v>Helsingborg</v>
      </c>
      <c r="L317" s="410" t="str">
        <v>252 44</v>
      </c>
    </row>
    <row r="318" spans="1:12" x14ac:dyDescent="0.4">
      <c r="A318" s="409" t="str">
        <v>PMA882135</v>
      </c>
      <c r="B318" s="409" t="str">
        <v>Neobo Fjärilsvingen AB</v>
      </c>
      <c r="C318" s="409" t="str">
        <v>556679-8202</v>
      </c>
      <c r="D318" s="410">
        <v>86603</v>
      </c>
      <c r="E318" s="409" t="str">
        <v>Fjärilen 13</v>
      </c>
      <c r="F318" s="409" t="str">
        <v>FE 927-PMA882135 Scancloud, SE-831 90 ÖSTERSUND</v>
      </c>
      <c r="G318" s="409" t="str">
        <v>0007:5566798202</v>
      </c>
      <c r="H318" s="409" t="str">
        <v>PMA882135@pdf.scancloud.se</v>
      </c>
      <c r="I318" s="410">
        <v>5566798202</v>
      </c>
      <c r="J318" s="409" t="str">
        <v>Södra Stenbocksgatan 102</v>
      </c>
      <c r="K318" s="409" t="str">
        <v>Helsingborg</v>
      </c>
      <c r="L318" s="410" t="str">
        <v>252 44</v>
      </c>
    </row>
    <row r="319" spans="1:12" x14ac:dyDescent="0.4">
      <c r="A319" s="409" t="str">
        <v>PMA882135</v>
      </c>
      <c r="B319" s="409" t="str">
        <v>Neobo Fjärilsvingen AB</v>
      </c>
      <c r="C319" s="409" t="str">
        <v>556679-8202</v>
      </c>
      <c r="D319" s="410">
        <v>86604</v>
      </c>
      <c r="E319" s="409" t="str">
        <v>Fjärilen 14</v>
      </c>
      <c r="F319" s="409" t="str">
        <v>FE 927-PMA882135 Scancloud, SE-831 90 ÖSTERSUND</v>
      </c>
      <c r="G319" s="409" t="str">
        <v>0007:5566798202</v>
      </c>
      <c r="H319" s="409" t="str">
        <v>PMA882135@pdf.scancloud.se</v>
      </c>
      <c r="I319" s="410">
        <v>5566798202</v>
      </c>
      <c r="J319" s="409" t="str">
        <v>Södra Stenbocksgatan 104 A-B</v>
      </c>
      <c r="K319" s="409" t="str">
        <v>Helsingborg</v>
      </c>
      <c r="L319" s="410" t="str">
        <v>252 44</v>
      </c>
    </row>
    <row r="320" spans="1:12" x14ac:dyDescent="0.4">
      <c r="A320" s="409" t="str">
        <v>PMA882135</v>
      </c>
      <c r="B320" s="409" t="str">
        <v>Neobo Fjärilsvingen AB</v>
      </c>
      <c r="C320" s="409" t="str">
        <v>556679-8202</v>
      </c>
      <c r="D320" s="410">
        <v>86605</v>
      </c>
      <c r="E320" s="409" t="str">
        <v>Fjärilen 16</v>
      </c>
      <c r="F320" s="409" t="str">
        <v>FE 927-PMA882135 Scancloud, SE-831 90 ÖSTERSUND</v>
      </c>
      <c r="G320" s="409" t="str">
        <v>0007:5566798202</v>
      </c>
      <c r="H320" s="409" t="str">
        <v>PMA882135@pdf.scancloud.se</v>
      </c>
      <c r="I320" s="410">
        <v>5566798202</v>
      </c>
      <c r="J320" s="409" t="str">
        <v>Visitörsgatan 3</v>
      </c>
      <c r="K320" s="409" t="str">
        <v>Helsingborg</v>
      </c>
      <c r="L320" s="410" t="str">
        <v>252 48</v>
      </c>
    </row>
    <row r="321" spans="1:12" x14ac:dyDescent="0.4">
      <c r="A321" s="409" t="str">
        <v>PMA882135</v>
      </c>
      <c r="B321" s="409" t="str">
        <v>Neobo Fjärilsvingen AB</v>
      </c>
      <c r="C321" s="409" t="str">
        <v>556679-8202</v>
      </c>
      <c r="D321" s="410">
        <v>86606</v>
      </c>
      <c r="E321" s="409" t="str">
        <v>Fjärilen 19</v>
      </c>
      <c r="F321" s="409" t="str">
        <v>FE 927-PMA882135 Scancloud, SE-831 90 ÖSTERSUND</v>
      </c>
      <c r="G321" s="409" t="str">
        <v>0007:5566798202</v>
      </c>
      <c r="H321" s="409" t="str">
        <v>PMA882135@pdf.scancloud.se</v>
      </c>
      <c r="I321" s="410">
        <v>5566798202</v>
      </c>
      <c r="J321" s="409" t="str">
        <v>Wieselgrensgatan 22-24</v>
      </c>
      <c r="K321" s="409" t="str">
        <v>Helsingborg</v>
      </c>
      <c r="L321" s="410" t="str">
        <v>252 48</v>
      </c>
    </row>
    <row r="322" spans="1:12" x14ac:dyDescent="0.4">
      <c r="A322" s="409" t="str">
        <v>PMA882135</v>
      </c>
      <c r="B322" s="409" t="str">
        <v>Neobo Fjärilsvingen AB</v>
      </c>
      <c r="C322" s="409" t="str">
        <v>556679-8202</v>
      </c>
      <c r="D322" s="410">
        <v>86607</v>
      </c>
      <c r="E322" s="409" t="str">
        <v>Myran 8</v>
      </c>
      <c r="F322" s="409" t="str">
        <v>FE 927-PMA882135 Scancloud, SE-831 90 ÖSTERSUND</v>
      </c>
      <c r="G322" s="409" t="str">
        <v>0007:5566798202</v>
      </c>
      <c r="H322" s="409" t="str">
        <v>PMA882135@pdf.scancloud.se</v>
      </c>
      <c r="I322" s="410">
        <v>5566798202</v>
      </c>
      <c r="J322" s="409" t="str">
        <v>Gasverksgatan 48, Magistergatan 1</v>
      </c>
      <c r="K322" s="409" t="str">
        <v>Helsingborg</v>
      </c>
      <c r="L322" s="410" t="str">
        <v>252 45</v>
      </c>
    </row>
    <row r="323" spans="1:12" x14ac:dyDescent="0.4">
      <c r="A323" s="409" t="str">
        <v>PMA882135</v>
      </c>
      <c r="B323" s="409" t="str">
        <v>Neobo Fjärilsvingen AB</v>
      </c>
      <c r="C323" s="409" t="str">
        <v>556679-8202</v>
      </c>
      <c r="D323" s="410">
        <v>86608</v>
      </c>
      <c r="E323" s="409" t="str">
        <v>Spindeln 5 &amp; 6</v>
      </c>
      <c r="F323" s="409" t="str">
        <v>FE 927-PMA882135 Scancloud, SE-831 90 ÖSTERSUND</v>
      </c>
      <c r="G323" s="409" t="str">
        <v>0007:5566798202</v>
      </c>
      <c r="H323" s="409" t="str">
        <v>PMA882135@pdf.scancloud.se</v>
      </c>
      <c r="I323" s="410">
        <v>5566798202</v>
      </c>
      <c r="J323" s="409" t="str">
        <v>Södra Stenbocksg 119-121, Eneborgsplatse</v>
      </c>
      <c r="K323" s="409" t="str">
        <v>Helsingborg</v>
      </c>
      <c r="L323" s="410" t="str">
        <v>252 44</v>
      </c>
    </row>
    <row r="324" spans="1:12" x14ac:dyDescent="0.4">
      <c r="A324" s="409" t="str">
        <v>PMA882136</v>
      </c>
      <c r="B324" s="409" t="str">
        <v>Neobo Anna och Hummern i Helsingborg AB</v>
      </c>
      <c r="C324" s="409" t="str">
        <v>556847-1451</v>
      </c>
      <c r="D324" s="410">
        <v>86701</v>
      </c>
      <c r="E324" s="409" t="str">
        <v>Anna 1</v>
      </c>
      <c r="F324" s="409" t="str">
        <v>FE 927-PMA882136 Scancloud, SE-831 90 ÖSTERSUND</v>
      </c>
      <c r="G324" s="409" t="str">
        <v>0007:5568471451</v>
      </c>
      <c r="H324" s="409" t="str">
        <v>PMA882136@pdf.scancloud.se</v>
      </c>
      <c r="I324" s="410">
        <v>5568471451</v>
      </c>
      <c r="J324" s="409" t="str">
        <v>Varbergsgatan 2A-C</v>
      </c>
      <c r="K324" s="409" t="str">
        <v>Helsingborg</v>
      </c>
      <c r="L324" s="410" t="str">
        <v>252 46</v>
      </c>
    </row>
    <row r="325" spans="1:12" x14ac:dyDescent="0.4">
      <c r="A325" s="409" t="str">
        <v>PMA882136</v>
      </c>
      <c r="B325" s="409" t="str">
        <v>Neobo Anna och Hummern i Helsingborg AB</v>
      </c>
      <c r="C325" s="409" t="str">
        <v>556847-1451</v>
      </c>
      <c r="D325" s="410">
        <v>86702</v>
      </c>
      <c r="E325" s="409" t="str">
        <v>Hummern 11</v>
      </c>
      <c r="F325" s="409" t="str">
        <v>FE 927-PMA882136 Scancloud, SE-831 90 ÖSTERSUND</v>
      </c>
      <c r="G325" s="409" t="str">
        <v>0007:5568471451</v>
      </c>
      <c r="H325" s="409" t="str">
        <v>PMA882136@pdf.scancloud.se</v>
      </c>
      <c r="I325" s="410">
        <v>5568471451</v>
      </c>
      <c r="J325" s="409" t="str">
        <v>Varbergsgatan 1A-C</v>
      </c>
      <c r="K325" s="409" t="str">
        <v>Helsingborg</v>
      </c>
      <c r="L325" s="410" t="str">
        <v>252 46</v>
      </c>
    </row>
    <row r="326" spans="1:12" x14ac:dyDescent="0.4">
      <c r="A326" s="409" t="str">
        <v>PMA882137</v>
      </c>
      <c r="B326" s="409" t="str">
        <v>Neobo Vipan 15 AB</v>
      </c>
      <c r="C326" s="409" t="str">
        <v>556692-8569</v>
      </c>
      <c r="D326" s="410">
        <v>86801</v>
      </c>
      <c r="E326" s="409" t="str">
        <v>Vipan 15</v>
      </c>
      <c r="F326" s="409" t="str">
        <v>FE 927-PMA882137 Scancloud, SE-831 90 ÖSTERSUND</v>
      </c>
      <c r="G326" s="409" t="str">
        <v>0007:5566928569</v>
      </c>
      <c r="H326" s="409" t="str">
        <v>PMA882137@pdf.scancloud.se</v>
      </c>
      <c r="I326" s="410">
        <v>5566928569</v>
      </c>
      <c r="J326" s="409" t="str">
        <v>Mellersta Stenbocksgatan 9</v>
      </c>
      <c r="K326" s="409" t="str">
        <v>Helsingborg</v>
      </c>
      <c r="L326" s="410" t="str">
        <v>254 34</v>
      </c>
    </row>
    <row r="327" spans="1:12" x14ac:dyDescent="0.4">
      <c r="A327" s="409" t="str">
        <v>PMA882143</v>
      </c>
      <c r="B327" s="409" t="str">
        <v>Neobo Pinjen 4 AB</v>
      </c>
      <c r="C327" s="409" t="str">
        <v>556604-9564</v>
      </c>
      <c r="D327" s="410">
        <v>86901</v>
      </c>
      <c r="E327" s="409" t="str">
        <v>Pinjen 4</v>
      </c>
      <c r="F327" s="409" t="str">
        <v>FE 927-PMA882143 Scancloud, SE-831 90 ÖSTERSUND</v>
      </c>
      <c r="G327" s="409" t="str">
        <v>0007:5566049564</v>
      </c>
      <c r="H327" s="409" t="str">
        <v>PMA882143@pdf.scancloud.se</v>
      </c>
      <c r="I327" s="410">
        <v>5566049564</v>
      </c>
      <c r="J327" s="409" t="str">
        <v>Planteringsv. 40A-C, Ö. Fridhemsg. 1A-B</v>
      </c>
      <c r="K327" s="409" t="str">
        <v>Helsingborg</v>
      </c>
      <c r="L327" s="410" t="str">
        <v>252 40</v>
      </c>
    </row>
    <row r="328" spans="1:12" x14ac:dyDescent="0.4">
      <c r="A328" s="409" t="str">
        <v>PMA882169</v>
      </c>
      <c r="B328" s="409" t="str">
        <v>Neobo Nyckelpigan 24 AB</v>
      </c>
      <c r="C328" s="409" t="str">
        <v>556605-0893</v>
      </c>
      <c r="D328" s="410">
        <v>87001</v>
      </c>
      <c r="E328" s="409" t="str">
        <v>Ollonborren 10</v>
      </c>
      <c r="F328" s="409" t="str">
        <v>FE 927-PMA882169 Scancloud, SE-831 90 ÖSTERSUND</v>
      </c>
      <c r="G328" s="409" t="str">
        <v>0007:5566050893</v>
      </c>
      <c r="H328" s="409" t="str">
        <v>PMA882169@pdf.scancloud.se</v>
      </c>
      <c r="I328" s="410">
        <v>5566050893</v>
      </c>
      <c r="J328" s="409" t="str">
        <v>Bjäregatan 16A</v>
      </c>
      <c r="K328" s="409" t="str">
        <v>Helsingborg</v>
      </c>
      <c r="L328" s="410" t="str">
        <v>252 48</v>
      </c>
    </row>
    <row r="329" spans="1:12" x14ac:dyDescent="0.4">
      <c r="A329" s="409" t="str">
        <v>PMA882169</v>
      </c>
      <c r="B329" s="409" t="str">
        <v>Neobo Nyckelpigan 24 AB</v>
      </c>
      <c r="C329" s="409" t="str">
        <v>556605-0893</v>
      </c>
      <c r="D329" s="410">
        <v>87002</v>
      </c>
      <c r="E329" s="409" t="str">
        <v>Nyckelpigan 24</v>
      </c>
      <c r="F329" s="409" t="str">
        <v>FE 927-PMA882169 Scancloud, SE-831 90 ÖSTERSUND</v>
      </c>
      <c r="G329" s="409" t="str">
        <v>0007:5566050893</v>
      </c>
      <c r="H329" s="409" t="str">
        <v>PMA882169@pdf.scancloud.se</v>
      </c>
      <c r="I329" s="410">
        <v>5566050893</v>
      </c>
      <c r="J329" s="409" t="str">
        <v>Tranemansgatan 3</v>
      </c>
      <c r="K329" s="409" t="str">
        <v>Helsingborg</v>
      </c>
      <c r="L329" s="410" t="str">
        <v>252 44</v>
      </c>
    </row>
    <row r="330" spans="1:12" x14ac:dyDescent="0.4">
      <c r="A330" s="409" t="str">
        <v>PMA882179</v>
      </c>
      <c r="B330" s="409" t="str">
        <v>Neobo Kristinegatan AB</v>
      </c>
      <c r="C330" s="409" t="str">
        <v>556677-6331</v>
      </c>
      <c r="D330" s="410">
        <v>87101</v>
      </c>
      <c r="E330" s="409" t="str">
        <v>Teglet 20</v>
      </c>
      <c r="F330" s="409" t="str">
        <v>FE 927-PMA882179 Scancloud, SE-831 90 ÖSTERSUND</v>
      </c>
      <c r="G330" s="409" t="str">
        <v>0007:5566776331</v>
      </c>
      <c r="H330" s="409" t="str">
        <v>PMA882179@pdf.scancloud.se</v>
      </c>
      <c r="I330" s="410">
        <v>5566776331</v>
      </c>
      <c r="J330" s="409" t="str">
        <v>Kristinegatan 16</v>
      </c>
      <c r="K330" s="409" t="str">
        <v>Helsingborg</v>
      </c>
      <c r="L330" s="410" t="str">
        <v>252 27</v>
      </c>
    </row>
    <row r="331" spans="1:12" x14ac:dyDescent="0.4">
      <c r="A331" s="409" t="str">
        <v>PMA882191</v>
      </c>
      <c r="B331" s="409" t="str">
        <v>Neobo Bostad 103 AB</v>
      </c>
      <c r="C331" s="409" t="str">
        <v>559347-1963</v>
      </c>
      <c r="D331" s="410">
        <v>87200</v>
      </c>
      <c r="E331" s="409" t="str">
        <v>Ej fast Neobo Bostad 103 AB</v>
      </c>
      <c r="F331" s="409" t="str">
        <v>FE 927-PMA882191 Scancloud, SE-831 90 ÖSTERSUND</v>
      </c>
      <c r="G331" s="409" t="str">
        <v>0007:5593471963</v>
      </c>
      <c r="H331" s="409" t="str">
        <v>PMA882191@pdf.scancloud.se</v>
      </c>
      <c r="I331" s="410">
        <v>5593471963</v>
      </c>
      <c r="J331" s="409" t="str">
        <v>Mäster Samuelsgatan 42</v>
      </c>
      <c r="K331" s="409" t="str">
        <v>Stockholm</v>
      </c>
      <c r="L331" s="410" t="str">
        <v>111 57</v>
      </c>
    </row>
    <row r="332" spans="1:12" x14ac:dyDescent="0.4">
      <c r="A332" t="str">
        <v>PMA882232</v>
      </c>
      <c r="B332" t="str">
        <v>Neobo Örnholmen 3 AB</v>
      </c>
      <c r="C332" t="str">
        <v>556882-0830</v>
      </c>
      <c r="D332" s="388">
        <v>87301</v>
      </c>
      <c r="E332" t="str">
        <v>Örnholmen 3 &amp; 4</v>
      </c>
      <c r="F332" t="str">
        <v>FE 927-PMA882232 Scancloud, SE-831 90 ÖSTERSUND</v>
      </c>
      <c r="G332" t="str">
        <v>0007:5568820830</v>
      </c>
      <c r="H332" t="str">
        <v>PMA882232@pdf.scancloud.se</v>
      </c>
      <c r="I332" s="388">
        <v>5568820830</v>
      </c>
      <c r="J332" t="str">
        <v>Fjärdholmsgränd 11A</v>
      </c>
      <c r="K332" t="str">
        <v>Skärholmen</v>
      </c>
      <c r="L332" s="388" t="str">
        <v>127 44</v>
      </c>
    </row>
    <row r="333" spans="1:12" x14ac:dyDescent="0.4"/>
    <row r="334" spans="1:12" x14ac:dyDescent="0.4"/>
  </sheetData>
  <sheetProtection algorithmName="SHA-512" hashValue="fTZYRa8+icyOiBu3wSiCOiu5udl8w476TN8Vy0f79KKrDHScoBO2wIswIMgQMNgsHo+1Z3928muNIj2TgzTOIg==" saltValue="bpm4I5tr/rExlJ8+AjaVJA==" spinCount="100000" sheet="1" objects="1" scenarios="1" autoFilter="0"/>
  <protectedRanges>
    <protectedRange sqref="B2:B7" name="Område1"/>
  </protectedRanges>
  <autoFilter ref="A14:L14" xr:uid="{F48B50F7-9243-4159-B5DC-EDA00EACFF8B}"/>
  <mergeCells count="3">
    <mergeCell ref="D1:E1"/>
    <mergeCell ref="G1:H1"/>
    <mergeCell ref="A1:B1"/>
  </mergeCells>
  <conditionalFormatting sqref="B4">
    <cfRule type="expression" dxfId="2" priority="2">
      <formula>IF($C$4="Ja",TRUE)</formula>
    </cfRule>
  </conditionalFormatting>
  <conditionalFormatting sqref="B5">
    <cfRule type="expression" dxfId="1" priority="1">
      <formula>IF($C$5="Ja",TRUE)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D63B884B-9AC1-4FA6-A61E-722ADB6A1539}">
          <x14:formula1>
            <xm:f>Input!$D$2:$D$319</xm:f>
          </x14:formula1>
          <xm:sqref>M7:N11</xm:sqref>
        </x14:dataValidation>
        <x14:dataValidation type="list" allowBlank="1" showInputMessage="1" showErrorMessage="1" xr:uid="{2B051AED-469B-43A9-807F-1157526C520E}">
          <x14:formula1>
            <xm:f>Input!$R$3:$R$320</xm:f>
          </x14:formula1>
          <xm:sqref>M2:N2</xm:sqref>
        </x14:dataValidation>
        <x14:dataValidation type="list" allowBlank="1" showInputMessage="1" showErrorMessage="1" xr:uid="{60981598-BE96-4EC5-8B83-07782EBF7A4C}">
          <x14:formula1>
            <xm:f>Input!$S$2:$S$320</xm:f>
          </x14:formula1>
          <xm:sqref>B3</xm:sqref>
        </x14:dataValidation>
        <x14:dataValidation type="list" allowBlank="1" showInputMessage="1" showErrorMessage="1" xr:uid="{86193C0D-79C8-4C8E-8411-7946A7915211}">
          <x14:formula1>
            <xm:f>Input!$T$2:$T$320</xm:f>
          </x14:formula1>
          <xm:sqref>B4</xm:sqref>
        </x14:dataValidation>
        <x14:dataValidation type="list" allowBlank="1" showInputMessage="1" showErrorMessage="1" xr:uid="{34E928E6-54F6-438E-A88B-D44137421400}">
          <x14:formula1>
            <xm:f>Input!$U$2:$U$320</xm:f>
          </x14:formula1>
          <xm:sqref>B7</xm:sqref>
        </x14:dataValidation>
        <x14:dataValidation type="list" allowBlank="1" showInputMessage="1" showErrorMessage="1" xr:uid="{E3F533B3-ED2C-497C-A776-BD785D115117}">
          <x14:formula1>
            <xm:f>Input!$V$2:$V$320</xm:f>
          </x14:formula1>
          <xm:sqref>B6</xm:sqref>
        </x14:dataValidation>
        <x14:dataValidation type="list" allowBlank="1" showInputMessage="1" showErrorMessage="1" xr:uid="{49694ED9-1BFC-4259-88EF-34CD5F56D9D5}">
          <x14:formula1>
            <xm:f>Input!$R$2:$R$320</xm:f>
          </x14:formula1>
          <xm:sqref>B2</xm:sqref>
        </x14:dataValidation>
        <x14:dataValidation type="list" allowBlank="1" showInputMessage="1" showErrorMessage="1" xr:uid="{0709D51C-1041-4A1E-8587-CDEDED62DD27}">
          <x14:formula1>
            <xm:f>Input!$W$2:$W$320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B7036-CADF-4FE0-9373-53A0B297633D}">
  <dimension ref="A1:W320"/>
  <sheetViews>
    <sheetView showGridLines="0" zoomScale="85" zoomScaleNormal="85" workbookViewId="0">
      <selection activeCell="B235" sqref="B235:B319"/>
    </sheetView>
  </sheetViews>
  <sheetFormatPr defaultRowHeight="15" x14ac:dyDescent="0.4"/>
  <cols>
    <col min="1" max="1" width="10.07421875" bestFit="1" customWidth="1"/>
    <col min="2" max="2" width="32.53515625" bestFit="1" customWidth="1"/>
    <col min="3" max="3" width="11.765625" bestFit="1" customWidth="1"/>
    <col min="4" max="4" width="15.765625" customWidth="1"/>
    <col min="5" max="5" width="30.4609375" bestFit="1" customWidth="1"/>
    <col min="6" max="6" width="42.53515625" bestFit="1" customWidth="1"/>
    <col min="7" max="7" width="15.3046875" bestFit="1" customWidth="1"/>
    <col min="8" max="8" width="23.69140625" bestFit="1" customWidth="1"/>
    <col min="9" max="9" width="27.3046875" customWidth="1"/>
    <col min="10" max="10" width="52.765625" bestFit="1" customWidth="1"/>
    <col min="11" max="11" width="9.84375" bestFit="1" customWidth="1"/>
    <col min="12" max="12" width="12.23046875" style="387" customWidth="1"/>
    <col min="13" max="13" width="30.4609375" bestFit="1" customWidth="1"/>
    <col min="14" max="14" width="25.765625" customWidth="1"/>
    <col min="15" max="15" width="9.765625" bestFit="1" customWidth="1"/>
    <col min="18" max="18" width="32.53515625" bestFit="1" customWidth="1"/>
    <col min="19" max="19" width="21.07421875" customWidth="1"/>
    <col min="20" max="20" width="20.69140625" customWidth="1"/>
    <col min="21" max="21" width="52.765625" bestFit="1" customWidth="1"/>
    <col min="22" max="22" width="16.07421875" customWidth="1"/>
    <col min="23" max="23" width="13.23046875" bestFit="1" customWidth="1"/>
  </cols>
  <sheetData>
    <row r="1" spans="1:23" x14ac:dyDescent="0.4">
      <c r="A1" t="s">
        <v>30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  <c r="J1" t="s">
        <v>8</v>
      </c>
      <c r="K1" t="s">
        <v>7</v>
      </c>
      <c r="L1" s="387" t="s">
        <v>39</v>
      </c>
      <c r="M1" t="s">
        <v>40</v>
      </c>
      <c r="N1" s="398" t="s">
        <v>1528</v>
      </c>
      <c r="O1" s="400" t="str">
        <f>IF(Fakturainformation!B2="","Ja","Nej")</f>
        <v>Ja</v>
      </c>
      <c r="P1" t="str" cm="1">
        <f t="array" ref="P1:P4">_xlfn._xlws.SORT(IFERROR(SEARCH("Nej",O1:O4),""))</f>
        <v/>
      </c>
      <c r="R1" s="384" t="s">
        <v>1528</v>
      </c>
      <c r="S1" s="384" t="s">
        <v>1530</v>
      </c>
      <c r="T1" s="384" t="s">
        <v>1531</v>
      </c>
      <c r="U1" s="384" t="s">
        <v>8</v>
      </c>
      <c r="V1" s="384" t="s">
        <v>7</v>
      </c>
      <c r="W1" s="384" t="s">
        <v>33</v>
      </c>
    </row>
    <row r="2" spans="1:23" x14ac:dyDescent="0.4">
      <c r="A2" t="s">
        <v>41</v>
      </c>
      <c r="B2" t="s">
        <v>42</v>
      </c>
      <c r="C2" t="s">
        <v>43</v>
      </c>
      <c r="D2">
        <v>50000</v>
      </c>
      <c r="E2" t="s">
        <v>48</v>
      </c>
      <c r="F2" t="s">
        <v>44</v>
      </c>
      <c r="G2" t="s">
        <v>45</v>
      </c>
      <c r="H2" t="s">
        <v>46</v>
      </c>
      <c r="I2">
        <v>5565802526</v>
      </c>
      <c r="J2" t="s">
        <v>1538</v>
      </c>
      <c r="K2" t="s">
        <v>1539</v>
      </c>
      <c r="L2" s="387" t="s">
        <v>1540</v>
      </c>
      <c r="M2" t="s">
        <v>48</v>
      </c>
      <c r="N2" s="390" t="s">
        <v>1530</v>
      </c>
      <c r="O2" s="401" t="str">
        <f>IF(Fakturainformation!B3="","Ja","Nej")</f>
        <v>Ja</v>
      </c>
      <c r="P2" t="str">
        <v/>
      </c>
    </row>
    <row r="3" spans="1:23" x14ac:dyDescent="0.4">
      <c r="A3" t="s">
        <v>41</v>
      </c>
      <c r="B3" t="s">
        <v>42</v>
      </c>
      <c r="C3" t="s">
        <v>43</v>
      </c>
      <c r="D3">
        <v>50001</v>
      </c>
      <c r="E3" t="s">
        <v>49</v>
      </c>
      <c r="F3" t="s">
        <v>44</v>
      </c>
      <c r="G3" t="s">
        <v>45</v>
      </c>
      <c r="H3" t="s">
        <v>46</v>
      </c>
      <c r="I3">
        <v>5565802526</v>
      </c>
      <c r="J3" t="s">
        <v>1538</v>
      </c>
      <c r="K3" t="s">
        <v>1539</v>
      </c>
      <c r="L3" s="387" t="s">
        <v>1540</v>
      </c>
      <c r="M3" t="s">
        <v>49</v>
      </c>
      <c r="N3" s="390" t="s">
        <v>7</v>
      </c>
      <c r="O3" s="401" t="str">
        <f>IF(Fakturainformation!B6="","Ja","Nej")</f>
        <v>Ja</v>
      </c>
      <c r="P3" t="str">
        <v/>
      </c>
      <c r="R3" s="384" t="str" cm="1">
        <f t="array" ref="R3:R320">_xlfn._xlws.SORT(_xlfn._xlws.FILTER(Tabell1[Bolagsnamn],(Tabell1[Fastigheter]=Fakturainformation!B4)+(Tabell1[Ort]=Fakturainformation!B6)+(Tabell1[Adress]=Fakturainformation!B7)+(Tabell1[Org nr]=Fakturainformation!B3)+(Tabell1[Referensnummer]=Fakturainformation!B5),Tabell1[Bolagsnamn]))</f>
        <v>Neobo AB Holdco 1.1.1</v>
      </c>
      <c r="S3" s="384" t="str" cm="1">
        <f t="array" ref="S3:S320">_xlfn._xlws.SORT(_xlfn._xlws.FILTER(Tabell1[Org nr],(Tabell1[Bolagsnamn]=Fakturainformation!B2)+(Tabell1[Fastigheter]=Fakturainformation!B4)+(Tabell1[Ort]=Fakturainformation!B6)+(Tabell1[Adress]=Fakturainformation!B7)+(Tabell1[Referensnummer]=Fakturainformation!B5),Tabell1[Org nr]))</f>
        <v>556173-2636</v>
      </c>
      <c r="T3" s="384" t="str" cm="1">
        <f t="array" ref="T3:T320">_xlfn._xlws.SORT(_xlfn._xlws.FILTER(Tabell1[Fastigheter],(Tabell1[Bolagsnamn]=Fakturainformation!B2)+(Tabell1[Ort]=Fakturainformation!B6)+(Tabell1[Adress]=Fakturainformation!B7)+(Tabell1[Org nr]=Fakturainformation!B3)+(Tabell1[Referensnummer]=Fakturainformation!B5),Tabell1[Fastigheter]))</f>
        <v>Abborren 10</v>
      </c>
      <c r="U3" s="384" t="str" cm="1">
        <f t="array" ref="U3:U320">_xlfn._xlws.SORT(_xlfn._xlws.FILTER(Tabell1[Adress],(Tabell1[Bolagsnamn]=Fakturainformation!B2)+(Tabell1[Fastigheter]=Fakturainformation!B4)+(Tabell1[Ort]=Fakturainformation!B6)+(Tabell1[Org nr]=Fakturainformation!B3)+(Tabell1[Referensnummer]=Fakturainformation!B5),Tabell1[Adress]))</f>
        <v>Agneshögsgatan 31-57</v>
      </c>
      <c r="V3" s="384" t="str" cm="1">
        <f t="array" ref="V3:V320">_xlfn._xlws.SORT(_xlfn._xlws.FILTER(Tabell1[Ort],(Tabell1[Bolagsnamn]=Fakturainformation!B2)+(Tabell1[Fastigheter]=Fakturainformation!B4)+(Tabell1[Adress]=Fakturainformation!B7)+(Tabell1[Org nr]=Fakturainformation!B3)+(Tabell1[Referensnummer]=Fakturainformation!B5),Tabell1[Ort]))</f>
        <v>Alingsås</v>
      </c>
      <c r="W3" s="384" cm="1">
        <f t="array" ref="W3:W320">_xlfn._xlws.SORT(_xlfn._xlws.FILTER(Tabell1[Referensnummer],(Tabell1[Bolagsnamn]=Fakturainformation!B2)+(Tabell1[Fastigheter]=Fakturainformation!B4)+(Tabell1[Ort]=Fakturainformation!B6)+(Tabell1[Adress]=Fakturainformation!B7)+(Tabell1[Org nr]=Fakturainformation!B3),Tabell1[Referensnummer]))</f>
        <v>50000</v>
      </c>
    </row>
    <row r="4" spans="1:23" x14ac:dyDescent="0.4">
      <c r="A4" t="s">
        <v>41</v>
      </c>
      <c r="B4" t="s">
        <v>42</v>
      </c>
      <c r="C4" t="s">
        <v>43</v>
      </c>
      <c r="D4">
        <v>50002</v>
      </c>
      <c r="E4" t="s">
        <v>50</v>
      </c>
      <c r="F4" t="s">
        <v>44</v>
      </c>
      <c r="G4" t="s">
        <v>45</v>
      </c>
      <c r="H4" t="s">
        <v>46</v>
      </c>
      <c r="I4">
        <v>5565802526</v>
      </c>
      <c r="J4" t="s">
        <v>1538</v>
      </c>
      <c r="K4" t="s">
        <v>1539</v>
      </c>
      <c r="L4" s="387" t="s">
        <v>1540</v>
      </c>
      <c r="M4" t="s">
        <v>50</v>
      </c>
      <c r="N4" s="399" t="s">
        <v>8</v>
      </c>
      <c r="O4" s="402" t="str">
        <f>IF(Fakturainformation!B7="","Ja","Nej")</f>
        <v>Ja</v>
      </c>
      <c r="P4" t="str">
        <v/>
      </c>
      <c r="R4" s="384" t="str">
        <v>Neobo AB Holdco 1.1.2</v>
      </c>
      <c r="S4" s="384" t="str">
        <v>556173-2636</v>
      </c>
      <c r="T4" s="384" t="str">
        <v>Ador 10</v>
      </c>
      <c r="U4" s="384" t="str">
        <v>Almgatan, Bokgatan 1-7, Ollenicklas v. 27-37</v>
      </c>
      <c r="V4" s="384" t="str">
        <v>Alingsås</v>
      </c>
      <c r="W4" s="384">
        <v>50001</v>
      </c>
    </row>
    <row r="5" spans="1:23" x14ac:dyDescent="0.4">
      <c r="A5" t="s">
        <v>41</v>
      </c>
      <c r="B5" t="s">
        <v>42</v>
      </c>
      <c r="C5" t="s">
        <v>43</v>
      </c>
      <c r="D5">
        <v>50005</v>
      </c>
      <c r="E5" t="s">
        <v>51</v>
      </c>
      <c r="F5" t="s">
        <v>44</v>
      </c>
      <c r="G5" t="s">
        <v>45</v>
      </c>
      <c r="H5" t="s">
        <v>46</v>
      </c>
      <c r="I5">
        <v>5565802526</v>
      </c>
      <c r="J5" t="s">
        <v>1538</v>
      </c>
      <c r="K5" t="s">
        <v>1539</v>
      </c>
      <c r="L5" s="387" t="s">
        <v>1540</v>
      </c>
      <c r="M5" t="s">
        <v>51</v>
      </c>
      <c r="R5" s="384" t="str">
        <v>Neobo AB Holdco 1.1.3</v>
      </c>
      <c r="S5" s="384" t="str">
        <v>556173-2636</v>
      </c>
      <c r="T5" s="384" t="str">
        <v>Ador 11</v>
      </c>
      <c r="U5" s="384" t="str">
        <v>Alströmersgatan 6 A-D</v>
      </c>
      <c r="V5" s="384" t="str">
        <v>Alingsås</v>
      </c>
      <c r="W5" s="384">
        <v>50002</v>
      </c>
    </row>
    <row r="6" spans="1:23" x14ac:dyDescent="0.4">
      <c r="A6" t="s">
        <v>41</v>
      </c>
      <c r="B6" t="s">
        <v>42</v>
      </c>
      <c r="C6" t="s">
        <v>43</v>
      </c>
      <c r="D6">
        <v>50006</v>
      </c>
      <c r="E6" t="s">
        <v>52</v>
      </c>
      <c r="F6" t="s">
        <v>44</v>
      </c>
      <c r="G6" t="s">
        <v>45</v>
      </c>
      <c r="H6" t="s">
        <v>46</v>
      </c>
      <c r="I6">
        <v>5565802526</v>
      </c>
      <c r="J6" t="s">
        <v>1538</v>
      </c>
      <c r="K6" t="s">
        <v>1539</v>
      </c>
      <c r="L6" s="387" t="s">
        <v>1540</v>
      </c>
      <c r="M6" t="s">
        <v>52</v>
      </c>
      <c r="R6" s="384" t="str">
        <v>Neobo AB Holdco 1.1.4</v>
      </c>
      <c r="S6" s="384" t="str">
        <v>556173-2636</v>
      </c>
      <c r="T6" s="384" t="str">
        <v>Ador 9</v>
      </c>
      <c r="U6" s="384" t="str">
        <v>Axvägen 13-17</v>
      </c>
      <c r="V6" s="384" t="str">
        <v>Alingsås</v>
      </c>
      <c r="W6" s="384">
        <v>50005</v>
      </c>
    </row>
    <row r="7" spans="1:23" x14ac:dyDescent="0.4">
      <c r="A7" t="s">
        <v>41</v>
      </c>
      <c r="B7" t="s">
        <v>42</v>
      </c>
      <c r="C7" t="s">
        <v>43</v>
      </c>
      <c r="D7">
        <v>50007</v>
      </c>
      <c r="E7" t="s">
        <v>53</v>
      </c>
      <c r="F7" t="s">
        <v>44</v>
      </c>
      <c r="G7" t="s">
        <v>45</v>
      </c>
      <c r="H7" t="s">
        <v>46</v>
      </c>
      <c r="I7">
        <v>5565802526</v>
      </c>
      <c r="J7" t="s">
        <v>1538</v>
      </c>
      <c r="K7" t="s">
        <v>1539</v>
      </c>
      <c r="L7" s="387" t="s">
        <v>1540</v>
      </c>
      <c r="M7" t="s">
        <v>53</v>
      </c>
      <c r="R7" s="384" t="str">
        <v>Neobo AB Holdco 2</v>
      </c>
      <c r="S7" s="384" t="str">
        <v>556173-2636</v>
      </c>
      <c r="T7" s="384" t="str">
        <v>Aesculapius 3</v>
      </c>
      <c r="U7" s="384" t="str">
        <v>Backluravägen 27-35</v>
      </c>
      <c r="V7" s="384" t="str">
        <v>Alingsås</v>
      </c>
      <c r="W7" s="384">
        <v>50006</v>
      </c>
    </row>
    <row r="8" spans="1:23" x14ac:dyDescent="0.4">
      <c r="A8" t="s">
        <v>41</v>
      </c>
      <c r="B8" t="s">
        <v>42</v>
      </c>
      <c r="C8" t="s">
        <v>43</v>
      </c>
      <c r="D8">
        <v>50008</v>
      </c>
      <c r="E8" t="s">
        <v>54</v>
      </c>
      <c r="F8" t="s">
        <v>44</v>
      </c>
      <c r="G8" t="s">
        <v>45</v>
      </c>
      <c r="H8" t="s">
        <v>46</v>
      </c>
      <c r="I8">
        <v>5565802526</v>
      </c>
      <c r="J8" t="s">
        <v>1538</v>
      </c>
      <c r="K8" t="s">
        <v>1539</v>
      </c>
      <c r="L8" s="387" t="s">
        <v>1540</v>
      </c>
      <c r="M8" t="s">
        <v>54</v>
      </c>
      <c r="R8" s="384" t="str">
        <v xml:space="preserve">Neobo AB Holdco 2.1 </v>
      </c>
      <c r="S8" s="384" t="str">
        <v>556173-2636</v>
      </c>
      <c r="T8" s="384" t="str">
        <v>Agne 14</v>
      </c>
      <c r="U8" s="384" t="str">
        <v>Badstugatan 2, Bregårdsgatan 12 A</v>
      </c>
      <c r="V8" s="384" t="str">
        <v>Alingsås</v>
      </c>
      <c r="W8" s="384">
        <v>50007</v>
      </c>
    </row>
    <row r="9" spans="1:23" x14ac:dyDescent="0.4">
      <c r="A9" t="s">
        <v>41</v>
      </c>
      <c r="B9" t="s">
        <v>42</v>
      </c>
      <c r="C9" t="s">
        <v>43</v>
      </c>
      <c r="D9">
        <v>50009</v>
      </c>
      <c r="E9" t="s">
        <v>55</v>
      </c>
      <c r="F9" t="s">
        <v>44</v>
      </c>
      <c r="G9" t="s">
        <v>45</v>
      </c>
      <c r="H9" t="s">
        <v>46</v>
      </c>
      <c r="I9">
        <v>5565802526</v>
      </c>
      <c r="J9" t="s">
        <v>1538</v>
      </c>
      <c r="K9" t="s">
        <v>1539</v>
      </c>
      <c r="L9" s="387" t="s">
        <v>1540</v>
      </c>
      <c r="M9" t="s">
        <v>55</v>
      </c>
      <c r="R9" s="384" t="str">
        <v>Neobo AB Holdco 2.1.1</v>
      </c>
      <c r="S9" s="384" t="str">
        <v>556173-2636</v>
      </c>
      <c r="T9" s="384" t="str">
        <v>Agne 16</v>
      </c>
      <c r="U9" s="384" t="str">
        <v>Badstugatan 38-40</v>
      </c>
      <c r="V9" s="384" t="str">
        <v>Alingsås</v>
      </c>
      <c r="W9" s="384">
        <v>50008</v>
      </c>
    </row>
    <row r="10" spans="1:23" x14ac:dyDescent="0.4">
      <c r="A10" t="s">
        <v>41</v>
      </c>
      <c r="B10" t="s">
        <v>42</v>
      </c>
      <c r="C10" t="s">
        <v>43</v>
      </c>
      <c r="D10">
        <v>50010</v>
      </c>
      <c r="E10" t="s">
        <v>56</v>
      </c>
      <c r="F10" t="s">
        <v>44</v>
      </c>
      <c r="G10" t="s">
        <v>45</v>
      </c>
      <c r="H10" t="s">
        <v>46</v>
      </c>
      <c r="I10">
        <v>5565802526</v>
      </c>
      <c r="J10" t="s">
        <v>1538</v>
      </c>
      <c r="K10" t="s">
        <v>1539</v>
      </c>
      <c r="L10" s="387" t="s">
        <v>1540</v>
      </c>
      <c r="M10" t="s">
        <v>56</v>
      </c>
      <c r="R10" s="384" t="str">
        <v>Neobo AB Holdco 2.1.2</v>
      </c>
      <c r="S10" s="384" t="str">
        <v>556173-2636</v>
      </c>
      <c r="T10" s="384" t="str">
        <v>Ale 5</v>
      </c>
      <c r="U10" s="384" t="str">
        <v>Badstugatan 6 A-B</v>
      </c>
      <c r="V10" s="384" t="str">
        <v>Alingsås</v>
      </c>
      <c r="W10" s="384">
        <v>50009</v>
      </c>
    </row>
    <row r="11" spans="1:23" x14ac:dyDescent="0.4">
      <c r="A11" t="s">
        <v>41</v>
      </c>
      <c r="B11" t="s">
        <v>42</v>
      </c>
      <c r="C11" t="s">
        <v>43</v>
      </c>
      <c r="D11">
        <v>50017</v>
      </c>
      <c r="E11" t="s">
        <v>57</v>
      </c>
      <c r="F11" t="s">
        <v>44</v>
      </c>
      <c r="G11" t="s">
        <v>45</v>
      </c>
      <c r="H11" t="s">
        <v>46</v>
      </c>
      <c r="I11">
        <v>5565802526</v>
      </c>
      <c r="J11" t="s">
        <v>1538</v>
      </c>
      <c r="K11" t="s">
        <v>1539</v>
      </c>
      <c r="L11" s="387" t="s">
        <v>1540</v>
      </c>
      <c r="M11" t="s">
        <v>57</v>
      </c>
      <c r="R11" s="384" t="str">
        <v>Neobo AB Holdco 2.1.3</v>
      </c>
      <c r="S11" s="384" t="str">
        <v>556173-2636</v>
      </c>
      <c r="T11" s="384" t="str">
        <v>Anna 1</v>
      </c>
      <c r="U11" s="384" t="str">
        <v>Bergsgatan 13 A-B</v>
      </c>
      <c r="V11" s="384" t="str">
        <v>Alingsås</v>
      </c>
      <c r="W11" s="384">
        <v>50010</v>
      </c>
    </row>
    <row r="12" spans="1:23" x14ac:dyDescent="0.4">
      <c r="A12" t="s">
        <v>58</v>
      </c>
      <c r="B12" t="s">
        <v>59</v>
      </c>
      <c r="C12" t="s">
        <v>60</v>
      </c>
      <c r="D12">
        <v>50601</v>
      </c>
      <c r="E12" t="s">
        <v>61</v>
      </c>
      <c r="F12" t="s">
        <v>62</v>
      </c>
      <c r="G12" t="s">
        <v>63</v>
      </c>
      <c r="H12" t="s">
        <v>64</v>
      </c>
      <c r="I12">
        <v>5567079362</v>
      </c>
      <c r="J12" t="s">
        <v>65</v>
      </c>
      <c r="K12" t="s">
        <v>66</v>
      </c>
      <c r="L12" s="387" t="s">
        <v>67</v>
      </c>
      <c r="M12" t="s">
        <v>61</v>
      </c>
      <c r="R12" s="384" t="str">
        <v>Neobo AB Holdco 3</v>
      </c>
      <c r="S12" s="384" t="str">
        <v>556173-2636</v>
      </c>
      <c r="T12" s="384" t="str">
        <v>Apollo 1</v>
      </c>
      <c r="U12" s="384" t="str">
        <v>Bergsgatan 60 A-C, Högbergsgatan 8 A-D</v>
      </c>
      <c r="V12" s="384" t="str">
        <v>Alingsås</v>
      </c>
      <c r="W12" s="384">
        <v>50017</v>
      </c>
    </row>
    <row r="13" spans="1:23" x14ac:dyDescent="0.4">
      <c r="A13" t="s">
        <v>68</v>
      </c>
      <c r="B13" t="s">
        <v>69</v>
      </c>
      <c r="C13" t="s">
        <v>70</v>
      </c>
      <c r="D13">
        <v>50700</v>
      </c>
      <c r="E13" t="s">
        <v>1541</v>
      </c>
      <c r="F13" t="s">
        <v>71</v>
      </c>
      <c r="G13" t="s">
        <v>72</v>
      </c>
      <c r="H13" t="s">
        <v>73</v>
      </c>
      <c r="I13">
        <v>5590181219</v>
      </c>
      <c r="J13" t="s">
        <v>1538</v>
      </c>
      <c r="K13" t="s">
        <v>1539</v>
      </c>
      <c r="L13" s="387" t="s">
        <v>1540</v>
      </c>
      <c r="M13" t="s">
        <v>1541</v>
      </c>
      <c r="R13" s="384" t="str">
        <v>Neobo AB Holdco 3.1</v>
      </c>
      <c r="S13" s="384" t="str">
        <v>556173-2636</v>
      </c>
      <c r="T13" s="384" t="str">
        <v>Aspen 7</v>
      </c>
      <c r="U13" s="384" t="str">
        <v>Bergsmansg 2, Kyrkbacken 1, Torget 6</v>
      </c>
      <c r="V13" s="384" t="str">
        <v>Alingsås</v>
      </c>
      <c r="W13" s="384">
        <v>50601</v>
      </c>
    </row>
    <row r="14" spans="1:23" x14ac:dyDescent="0.4">
      <c r="A14" t="s">
        <v>74</v>
      </c>
      <c r="B14" t="s">
        <v>75</v>
      </c>
      <c r="C14" t="s">
        <v>76</v>
      </c>
      <c r="D14">
        <v>50800</v>
      </c>
      <c r="E14" t="s">
        <v>1542</v>
      </c>
      <c r="F14" t="s">
        <v>77</v>
      </c>
      <c r="G14" t="s">
        <v>78</v>
      </c>
      <c r="H14" t="s">
        <v>79</v>
      </c>
      <c r="I14">
        <v>5566848999</v>
      </c>
      <c r="J14" t="s">
        <v>1538</v>
      </c>
      <c r="K14" t="s">
        <v>1539</v>
      </c>
      <c r="L14" s="387" t="s">
        <v>1540</v>
      </c>
      <c r="M14" t="s">
        <v>1542</v>
      </c>
      <c r="R14" s="384" t="str">
        <v>Neobo AB Holdco 3.1.1</v>
      </c>
      <c r="S14" s="384" t="str">
        <v>556212-1912</v>
      </c>
      <c r="T14" s="384" t="str">
        <v>Bacchus 12</v>
      </c>
      <c r="U14" s="384" t="str">
        <v>Bergsmansgatan 4, Torget 4</v>
      </c>
      <c r="V14" s="384" t="str">
        <v>Alingsås</v>
      </c>
      <c r="W14" s="384">
        <v>50700</v>
      </c>
    </row>
    <row r="15" spans="1:23" x14ac:dyDescent="0.4">
      <c r="A15" t="s">
        <v>80</v>
      </c>
      <c r="B15" t="s">
        <v>81</v>
      </c>
      <c r="C15" t="s">
        <v>82</v>
      </c>
      <c r="D15">
        <v>50904</v>
      </c>
      <c r="E15" t="s">
        <v>83</v>
      </c>
      <c r="F15" t="s">
        <v>84</v>
      </c>
      <c r="G15" t="s">
        <v>85</v>
      </c>
      <c r="H15" t="s">
        <v>86</v>
      </c>
      <c r="I15">
        <v>5590626122</v>
      </c>
      <c r="J15" t="s">
        <v>1538</v>
      </c>
      <c r="K15" t="s">
        <v>1539</v>
      </c>
      <c r="L15" s="387" t="s">
        <v>1540</v>
      </c>
      <c r="M15" t="s">
        <v>83</v>
      </c>
      <c r="R15" s="384" t="str">
        <v>Neobo AB Holdco 4</v>
      </c>
      <c r="S15" s="384" t="str">
        <v>556446-1787</v>
      </c>
      <c r="T15" s="384" t="str">
        <v>Bacchus 4</v>
      </c>
      <c r="U15" s="384" t="str">
        <v>Bievägen 9 A-B, Bondegatan 20</v>
      </c>
      <c r="V15" s="384" t="str">
        <v>Alingsås</v>
      </c>
      <c r="W15" s="384">
        <v>50800</v>
      </c>
    </row>
    <row r="16" spans="1:23" x14ac:dyDescent="0.4">
      <c r="A16" t="s">
        <v>87</v>
      </c>
      <c r="B16" t="s">
        <v>88</v>
      </c>
      <c r="C16" t="s">
        <v>89</v>
      </c>
      <c r="D16">
        <v>52701</v>
      </c>
      <c r="E16" t="s">
        <v>90</v>
      </c>
      <c r="F16" t="s">
        <v>91</v>
      </c>
      <c r="G16" t="s">
        <v>92</v>
      </c>
      <c r="H16" t="s">
        <v>93</v>
      </c>
      <c r="I16">
        <v>5567986269</v>
      </c>
      <c r="J16" t="s">
        <v>94</v>
      </c>
      <c r="K16" t="s">
        <v>95</v>
      </c>
      <c r="L16" s="387" t="s">
        <v>96</v>
      </c>
      <c r="M16" t="s">
        <v>90</v>
      </c>
      <c r="R16" s="384" t="str">
        <v>Neobo AB Holdco 4.1</v>
      </c>
      <c r="S16" s="384" t="str">
        <v>556446-1787</v>
      </c>
      <c r="T16" s="384" t="str">
        <v>Backus 13</v>
      </c>
      <c r="U16" s="384" t="str">
        <v>Bjäregatan 16A</v>
      </c>
      <c r="V16" s="384" t="str">
        <v>Enköping</v>
      </c>
      <c r="W16" s="384">
        <v>50904</v>
      </c>
    </row>
    <row r="17" spans="1:23" x14ac:dyDescent="0.4">
      <c r="A17" t="s">
        <v>87</v>
      </c>
      <c r="B17" t="s">
        <v>88</v>
      </c>
      <c r="C17" t="s">
        <v>89</v>
      </c>
      <c r="D17">
        <v>52705</v>
      </c>
      <c r="E17" t="s">
        <v>97</v>
      </c>
      <c r="F17" t="s">
        <v>91</v>
      </c>
      <c r="G17" t="s">
        <v>92</v>
      </c>
      <c r="H17" t="s">
        <v>93</v>
      </c>
      <c r="I17">
        <v>5567986269</v>
      </c>
      <c r="J17" t="s">
        <v>98</v>
      </c>
      <c r="K17" t="s">
        <v>95</v>
      </c>
      <c r="L17" s="387" t="s">
        <v>96</v>
      </c>
      <c r="M17" t="s">
        <v>97</v>
      </c>
      <c r="R17" s="384" t="str">
        <v>Neobo AB Holdco 4.1.1</v>
      </c>
      <c r="S17" s="384" t="str">
        <v>556520-8856</v>
      </c>
      <c r="T17" s="384" t="str">
        <v>Backus 19</v>
      </c>
      <c r="U17" s="384" t="str">
        <v>Björneborgsgatan 2, Fridhemsgatan 1</v>
      </c>
      <c r="V17" s="384" t="str">
        <v>Enköping</v>
      </c>
      <c r="W17" s="384">
        <v>52701</v>
      </c>
    </row>
    <row r="18" spans="1:23" x14ac:dyDescent="0.4">
      <c r="A18" t="s">
        <v>87</v>
      </c>
      <c r="B18" t="s">
        <v>88</v>
      </c>
      <c r="C18" t="s">
        <v>89</v>
      </c>
      <c r="D18">
        <v>52706</v>
      </c>
      <c r="E18" t="s">
        <v>99</v>
      </c>
      <c r="F18" t="s">
        <v>91</v>
      </c>
      <c r="G18" t="s">
        <v>92</v>
      </c>
      <c r="H18" t="s">
        <v>93</v>
      </c>
      <c r="I18">
        <v>5567986269</v>
      </c>
      <c r="J18" t="s">
        <v>100</v>
      </c>
      <c r="K18" t="s">
        <v>95</v>
      </c>
      <c r="L18" s="387" t="s">
        <v>101</v>
      </c>
      <c r="M18" t="s">
        <v>99</v>
      </c>
      <c r="R18" s="384" t="str">
        <v>Neobo AB Holdco 4.1.2</v>
      </c>
      <c r="S18" s="384" t="str">
        <v>556551-6522</v>
      </c>
      <c r="T18" s="384" t="str">
        <v>Bagaren 1</v>
      </c>
      <c r="U18" s="384" t="str">
        <v>Björneborgsgatan 6</v>
      </c>
      <c r="V18" s="384" t="str">
        <v>Enköping</v>
      </c>
      <c r="W18" s="384">
        <v>52705</v>
      </c>
    </row>
    <row r="19" spans="1:23" x14ac:dyDescent="0.4">
      <c r="A19" t="s">
        <v>102</v>
      </c>
      <c r="B19" t="s">
        <v>103</v>
      </c>
      <c r="C19" t="s">
        <v>104</v>
      </c>
      <c r="D19">
        <v>52801</v>
      </c>
      <c r="E19" t="s">
        <v>105</v>
      </c>
      <c r="F19" t="s">
        <v>106</v>
      </c>
      <c r="G19" t="s">
        <v>107</v>
      </c>
      <c r="H19" t="s">
        <v>108</v>
      </c>
      <c r="I19">
        <v>5567862486</v>
      </c>
      <c r="J19" t="s">
        <v>109</v>
      </c>
      <c r="K19" t="s">
        <v>95</v>
      </c>
      <c r="L19" s="387" t="s">
        <v>96</v>
      </c>
      <c r="M19" t="s">
        <v>105</v>
      </c>
      <c r="R19" s="384" t="str">
        <v>Neobo AB Holdco 5</v>
      </c>
      <c r="S19" s="384" t="str">
        <v>556551-6522</v>
      </c>
      <c r="T19" s="384" t="str">
        <v>Balder 12 &amp; 24</v>
      </c>
      <c r="U19" s="384" t="str">
        <v>Björneborgsgatan 8 A-B</v>
      </c>
      <c r="V19" s="384" t="str">
        <v>Enköping</v>
      </c>
      <c r="W19" s="384">
        <v>52706</v>
      </c>
    </row>
    <row r="20" spans="1:23" x14ac:dyDescent="0.4">
      <c r="A20" t="s">
        <v>102</v>
      </c>
      <c r="B20" t="s">
        <v>103</v>
      </c>
      <c r="C20" t="s">
        <v>104</v>
      </c>
      <c r="D20">
        <v>52802</v>
      </c>
      <c r="E20" t="s">
        <v>110</v>
      </c>
      <c r="F20" t="s">
        <v>106</v>
      </c>
      <c r="G20" t="s">
        <v>107</v>
      </c>
      <c r="H20" t="s">
        <v>108</v>
      </c>
      <c r="I20">
        <v>5567862486</v>
      </c>
      <c r="J20" t="s">
        <v>111</v>
      </c>
      <c r="K20" t="s">
        <v>95</v>
      </c>
      <c r="L20" s="387" t="s">
        <v>101</v>
      </c>
      <c r="M20" t="s">
        <v>110</v>
      </c>
      <c r="R20" s="384" t="str">
        <v>Neobo AB Holdco 5.1</v>
      </c>
      <c r="S20" s="384" t="str">
        <v>556580-2526</v>
      </c>
      <c r="T20" s="384" t="str">
        <v>Balder 27</v>
      </c>
      <c r="U20" s="384" t="str">
        <v>Bokgatan 9-23</v>
      </c>
      <c r="V20" s="384" t="str">
        <v>Enköping</v>
      </c>
      <c r="W20" s="384">
        <v>52801</v>
      </c>
    </row>
    <row r="21" spans="1:23" x14ac:dyDescent="0.4">
      <c r="A21" t="s">
        <v>102</v>
      </c>
      <c r="B21" t="s">
        <v>103</v>
      </c>
      <c r="C21" t="s">
        <v>104</v>
      </c>
      <c r="D21">
        <v>52803</v>
      </c>
      <c r="E21" t="s">
        <v>112</v>
      </c>
      <c r="F21" t="s">
        <v>106</v>
      </c>
      <c r="G21" t="s">
        <v>107</v>
      </c>
      <c r="H21" t="s">
        <v>108</v>
      </c>
      <c r="I21">
        <v>5567862486</v>
      </c>
      <c r="J21" t="s">
        <v>113</v>
      </c>
      <c r="K21" t="s">
        <v>95</v>
      </c>
      <c r="L21" s="387" t="s">
        <v>101</v>
      </c>
      <c r="M21" t="s">
        <v>112</v>
      </c>
      <c r="R21" s="384" t="str">
        <v>Neobo AB Holdco 6</v>
      </c>
      <c r="S21" s="384" t="str">
        <v>556580-2526</v>
      </c>
      <c r="T21" s="384" t="str">
        <v>Balder Västra 1</v>
      </c>
      <c r="U21" s="384" t="str">
        <v>Borgmästaregatan 18A-C, 20A-C</v>
      </c>
      <c r="V21" s="384" t="str">
        <v>Enköping</v>
      </c>
      <c r="W21" s="384">
        <v>52802</v>
      </c>
    </row>
    <row r="22" spans="1:23" x14ac:dyDescent="0.4">
      <c r="A22" t="s">
        <v>102</v>
      </c>
      <c r="B22" t="s">
        <v>103</v>
      </c>
      <c r="C22" t="s">
        <v>104</v>
      </c>
      <c r="D22">
        <v>52804</v>
      </c>
      <c r="E22" t="s">
        <v>114</v>
      </c>
      <c r="F22" t="s">
        <v>106</v>
      </c>
      <c r="G22" t="s">
        <v>107</v>
      </c>
      <c r="H22" t="s">
        <v>108</v>
      </c>
      <c r="I22">
        <v>5567862486</v>
      </c>
      <c r="J22" t="s">
        <v>115</v>
      </c>
      <c r="K22" t="s">
        <v>95</v>
      </c>
      <c r="L22" s="387" t="s">
        <v>116</v>
      </c>
      <c r="M22" t="s">
        <v>114</v>
      </c>
      <c r="R22" s="384" t="str">
        <v>Neobo AB Holdco 6.1</v>
      </c>
      <c r="S22" s="384" t="str">
        <v>556580-2526</v>
      </c>
      <c r="T22" s="384" t="str">
        <v>Bergmästaren 20</v>
      </c>
      <c r="U22" s="384" t="str">
        <v>Botvidsgatan 39</v>
      </c>
      <c r="V22" s="384" t="str">
        <v>Enköping</v>
      </c>
      <c r="W22" s="384">
        <v>52803</v>
      </c>
    </row>
    <row r="23" spans="1:23" x14ac:dyDescent="0.4">
      <c r="A23" t="s">
        <v>102</v>
      </c>
      <c r="B23" t="s">
        <v>103</v>
      </c>
      <c r="C23" t="s">
        <v>104</v>
      </c>
      <c r="D23">
        <v>52805</v>
      </c>
      <c r="E23" t="s">
        <v>117</v>
      </c>
      <c r="F23" t="s">
        <v>106</v>
      </c>
      <c r="G23" t="s">
        <v>107</v>
      </c>
      <c r="H23" t="s">
        <v>108</v>
      </c>
      <c r="I23">
        <v>5567862486</v>
      </c>
      <c r="J23" t="s">
        <v>118</v>
      </c>
      <c r="K23" t="s">
        <v>95</v>
      </c>
      <c r="L23" s="387" t="s">
        <v>116</v>
      </c>
      <c r="M23" t="s">
        <v>117</v>
      </c>
      <c r="R23" s="384" t="str">
        <v>Neobo AB Holdco 7</v>
      </c>
      <c r="S23" s="384" t="str">
        <v>556580-2526</v>
      </c>
      <c r="T23" s="384" t="str">
        <v>Bergsåker 2:23</v>
      </c>
      <c r="U23" s="384" t="str">
        <v>Bronsvägen 6</v>
      </c>
      <c r="V23" s="384" t="str">
        <v>Enköping</v>
      </c>
      <c r="W23" s="384">
        <v>52804</v>
      </c>
    </row>
    <row r="24" spans="1:23" x14ac:dyDescent="0.4">
      <c r="A24" t="s">
        <v>119</v>
      </c>
      <c r="B24" t="s">
        <v>120</v>
      </c>
      <c r="C24" t="s">
        <v>121</v>
      </c>
      <c r="D24">
        <v>53601</v>
      </c>
      <c r="E24" t="s">
        <v>122</v>
      </c>
      <c r="F24" t="s">
        <v>123</v>
      </c>
      <c r="G24" t="s">
        <v>124</v>
      </c>
      <c r="H24" t="s">
        <v>125</v>
      </c>
      <c r="I24">
        <v>5567303374</v>
      </c>
      <c r="J24" t="s">
        <v>126</v>
      </c>
      <c r="K24" t="s">
        <v>127</v>
      </c>
      <c r="L24" s="387" t="s">
        <v>128</v>
      </c>
      <c r="M24" t="s">
        <v>122</v>
      </c>
      <c r="R24" s="384" t="str">
        <v>Neobo AB Holdco 7.1</v>
      </c>
      <c r="S24" s="384" t="str">
        <v>556580-2526</v>
      </c>
      <c r="T24" s="384" t="str">
        <v>Bergsåker 2:26</v>
      </c>
      <c r="U24" s="384" t="str">
        <v>Bryggargatan 2-10</v>
      </c>
      <c r="V24" s="384" t="str">
        <v>Enköping</v>
      </c>
      <c r="W24" s="384">
        <v>52805</v>
      </c>
    </row>
    <row r="25" spans="1:23" x14ac:dyDescent="0.4">
      <c r="A25" t="s">
        <v>129</v>
      </c>
      <c r="B25" t="s">
        <v>130</v>
      </c>
      <c r="C25" t="s">
        <v>131</v>
      </c>
      <c r="D25">
        <v>53801</v>
      </c>
      <c r="E25" t="s">
        <v>132</v>
      </c>
      <c r="F25" t="s">
        <v>133</v>
      </c>
      <c r="G25" t="s">
        <v>134</v>
      </c>
      <c r="H25" t="s">
        <v>135</v>
      </c>
      <c r="I25">
        <v>5569756504</v>
      </c>
      <c r="J25" t="s">
        <v>136</v>
      </c>
      <c r="K25" t="s">
        <v>137</v>
      </c>
      <c r="L25" s="387" t="s">
        <v>138</v>
      </c>
      <c r="M25" t="s">
        <v>132</v>
      </c>
      <c r="R25" s="384" t="str">
        <v>Neobo AB Holdco 7.1.1</v>
      </c>
      <c r="S25" s="384" t="str">
        <v>556580-2526</v>
      </c>
      <c r="T25" s="384" t="str">
        <v>Bergsåker 2:29</v>
      </c>
      <c r="U25" s="384" t="str">
        <v>Centralgatan 1 A-F, H, Stockholmsvägen 32 A-F, 34 A-F, 36 A-F, 38 A-C</v>
      </c>
      <c r="V25" s="384" t="str">
        <v>Eskilstuna</v>
      </c>
      <c r="W25" s="384">
        <v>53601</v>
      </c>
    </row>
    <row r="26" spans="1:23" x14ac:dyDescent="0.4">
      <c r="A26" t="s">
        <v>129</v>
      </c>
      <c r="B26" t="s">
        <v>130</v>
      </c>
      <c r="C26" t="s">
        <v>131</v>
      </c>
      <c r="D26">
        <v>53802</v>
      </c>
      <c r="E26" t="s">
        <v>139</v>
      </c>
      <c r="F26" t="s">
        <v>133</v>
      </c>
      <c r="G26" t="s">
        <v>134</v>
      </c>
      <c r="H26" t="s">
        <v>135</v>
      </c>
      <c r="I26">
        <v>5569756504</v>
      </c>
      <c r="J26" t="s">
        <v>140</v>
      </c>
      <c r="K26" t="s">
        <v>137</v>
      </c>
      <c r="L26" s="387" t="s">
        <v>138</v>
      </c>
      <c r="M26" t="s">
        <v>139</v>
      </c>
      <c r="R26" s="384" t="str">
        <v>Neobo AB Holdco 7.1.2</v>
      </c>
      <c r="S26" s="384" t="str">
        <v>556580-2526</v>
      </c>
      <c r="T26" s="384" t="str">
        <v>Björken 6</v>
      </c>
      <c r="U26" s="384" t="str">
        <v>Centralvägen 15</v>
      </c>
      <c r="V26" s="384" t="str">
        <v>Eskilstuna</v>
      </c>
      <c r="W26" s="384">
        <v>53801</v>
      </c>
    </row>
    <row r="27" spans="1:23" x14ac:dyDescent="0.4">
      <c r="A27" t="s">
        <v>129</v>
      </c>
      <c r="B27" t="s">
        <v>130</v>
      </c>
      <c r="C27" t="s">
        <v>131</v>
      </c>
      <c r="D27">
        <v>53803</v>
      </c>
      <c r="E27" t="s">
        <v>141</v>
      </c>
      <c r="F27" t="s">
        <v>133</v>
      </c>
      <c r="G27" t="s">
        <v>134</v>
      </c>
      <c r="H27" t="s">
        <v>135</v>
      </c>
      <c r="I27">
        <v>5569756504</v>
      </c>
      <c r="J27" t="s">
        <v>142</v>
      </c>
      <c r="K27" t="s">
        <v>137</v>
      </c>
      <c r="L27" s="387" t="s">
        <v>138</v>
      </c>
      <c r="M27" t="s">
        <v>141</v>
      </c>
      <c r="R27" s="384" t="str">
        <v>Neobo AB Holdco 8</v>
      </c>
      <c r="S27" s="384" t="str">
        <v>556580-2526</v>
      </c>
      <c r="T27" s="384" t="str">
        <v>Bladet 2</v>
      </c>
      <c r="U27" s="384" t="str">
        <v>Domaregatan 11, Vegagatan 1-5, Västra Bergsgatan 17</v>
      </c>
      <c r="V27" s="384" t="str">
        <v>Eskilstuna</v>
      </c>
      <c r="W27" s="384">
        <v>53802</v>
      </c>
    </row>
    <row r="28" spans="1:23" x14ac:dyDescent="0.4">
      <c r="A28" t="s">
        <v>129</v>
      </c>
      <c r="B28" t="s">
        <v>130</v>
      </c>
      <c r="C28" t="s">
        <v>131</v>
      </c>
      <c r="D28">
        <v>53804</v>
      </c>
      <c r="E28" t="s">
        <v>143</v>
      </c>
      <c r="F28" t="s">
        <v>133</v>
      </c>
      <c r="G28" t="s">
        <v>134</v>
      </c>
      <c r="H28" t="s">
        <v>135</v>
      </c>
      <c r="I28">
        <v>5569756504</v>
      </c>
      <c r="J28" t="s">
        <v>144</v>
      </c>
      <c r="K28" t="s">
        <v>137</v>
      </c>
      <c r="L28" s="387" t="s">
        <v>138</v>
      </c>
      <c r="M28" t="s">
        <v>143</v>
      </c>
      <c r="R28" s="384" t="str">
        <v>Neobo AB Propco 2.1.2.1</v>
      </c>
      <c r="S28" s="384" t="str">
        <v>556580-2526</v>
      </c>
      <c r="T28" s="384" t="str">
        <v>Blåhaken 2</v>
      </c>
      <c r="U28" s="384" t="str">
        <v>Drottninggatan 2</v>
      </c>
      <c r="V28" s="384" t="str">
        <v>Eskilstuna</v>
      </c>
      <c r="W28" s="384">
        <v>53803</v>
      </c>
    </row>
    <row r="29" spans="1:23" x14ac:dyDescent="0.4">
      <c r="A29" t="s">
        <v>129</v>
      </c>
      <c r="B29" t="s">
        <v>130</v>
      </c>
      <c r="C29" t="s">
        <v>131</v>
      </c>
      <c r="D29">
        <v>53805</v>
      </c>
      <c r="E29" t="s">
        <v>145</v>
      </c>
      <c r="F29" t="s">
        <v>133</v>
      </c>
      <c r="G29" t="s">
        <v>134</v>
      </c>
      <c r="H29" t="s">
        <v>135</v>
      </c>
      <c r="I29">
        <v>5569756504</v>
      </c>
      <c r="J29" t="s">
        <v>146</v>
      </c>
      <c r="K29" t="s">
        <v>137</v>
      </c>
      <c r="L29" s="387" t="s">
        <v>138</v>
      </c>
      <c r="M29" t="s">
        <v>145</v>
      </c>
      <c r="R29" s="384" t="str">
        <v>Neobo AB Propco 2.1.2.2</v>
      </c>
      <c r="S29" s="384" t="str">
        <v>556580-2526</v>
      </c>
      <c r="T29" s="384" t="str">
        <v>Borgmästaren 11</v>
      </c>
      <c r="U29" s="384" t="str">
        <v>Drottninggatan 30 A-B, Sundgatan 24 A-B</v>
      </c>
      <c r="V29" s="384" t="str">
        <v>Eskilstuna</v>
      </c>
      <c r="W29" s="384">
        <v>53804</v>
      </c>
    </row>
    <row r="30" spans="1:23" x14ac:dyDescent="0.4">
      <c r="A30" t="s">
        <v>147</v>
      </c>
      <c r="B30" t="s">
        <v>148</v>
      </c>
      <c r="C30" t="s">
        <v>149</v>
      </c>
      <c r="D30">
        <v>53901</v>
      </c>
      <c r="E30" t="s">
        <v>150</v>
      </c>
      <c r="F30" t="s">
        <v>151</v>
      </c>
      <c r="G30" t="s">
        <v>152</v>
      </c>
      <c r="H30" t="s">
        <v>153</v>
      </c>
      <c r="I30">
        <v>5569756520</v>
      </c>
      <c r="J30" t="s">
        <v>154</v>
      </c>
      <c r="K30" t="s">
        <v>155</v>
      </c>
      <c r="L30" s="387" t="s">
        <v>156</v>
      </c>
      <c r="M30" t="s">
        <v>150</v>
      </c>
      <c r="R30" s="384" t="str">
        <v>Neobo AB Propco 2.1.2.3</v>
      </c>
      <c r="S30" s="384" t="str">
        <v>556604-9564</v>
      </c>
      <c r="T30" s="384" t="str">
        <v>Bronsspännet 3</v>
      </c>
      <c r="U30" s="384" t="str">
        <v>Drottninggatan 43 A-B</v>
      </c>
      <c r="V30" s="384" t="str">
        <v>Falköping</v>
      </c>
      <c r="W30" s="384">
        <v>53805</v>
      </c>
    </row>
    <row r="31" spans="1:23" x14ac:dyDescent="0.4">
      <c r="A31" t="s">
        <v>147</v>
      </c>
      <c r="B31" t="s">
        <v>148</v>
      </c>
      <c r="C31" t="s">
        <v>149</v>
      </c>
      <c r="D31">
        <v>53902</v>
      </c>
      <c r="E31" t="s">
        <v>157</v>
      </c>
      <c r="F31" t="s">
        <v>151</v>
      </c>
      <c r="G31" t="s">
        <v>152</v>
      </c>
      <c r="H31" t="s">
        <v>153</v>
      </c>
      <c r="I31">
        <v>5569756520</v>
      </c>
      <c r="J31" t="s">
        <v>158</v>
      </c>
      <c r="K31" t="s">
        <v>155</v>
      </c>
      <c r="L31" s="387" t="s">
        <v>156</v>
      </c>
      <c r="M31" t="s">
        <v>157</v>
      </c>
      <c r="R31" s="384" t="str">
        <v>Neobo AB Propco 2.1.2.4</v>
      </c>
      <c r="S31" s="384" t="str">
        <v>556605-0893</v>
      </c>
      <c r="T31" s="384" t="str">
        <v>Bronsspännet 4 &amp; 5</v>
      </c>
      <c r="U31" s="384" t="str">
        <v>Drottninggatan 7-11</v>
      </c>
      <c r="V31" s="384" t="str">
        <v>Falköping</v>
      </c>
      <c r="W31" s="384">
        <v>53901</v>
      </c>
    </row>
    <row r="32" spans="1:23" x14ac:dyDescent="0.4">
      <c r="A32" t="s">
        <v>147</v>
      </c>
      <c r="B32" t="s">
        <v>148</v>
      </c>
      <c r="C32" t="s">
        <v>149</v>
      </c>
      <c r="D32">
        <v>53903</v>
      </c>
      <c r="E32" t="s">
        <v>159</v>
      </c>
      <c r="F32" t="s">
        <v>151</v>
      </c>
      <c r="G32" t="s">
        <v>152</v>
      </c>
      <c r="H32" t="s">
        <v>153</v>
      </c>
      <c r="I32">
        <v>5569756520</v>
      </c>
      <c r="J32" t="s">
        <v>160</v>
      </c>
      <c r="K32" t="s">
        <v>155</v>
      </c>
      <c r="L32" s="387" t="s">
        <v>156</v>
      </c>
      <c r="M32" t="s">
        <v>159</v>
      </c>
      <c r="R32" s="384" t="str">
        <v>Neobo AB Propco 8.1</v>
      </c>
      <c r="S32" s="384" t="str">
        <v>556605-0893</v>
      </c>
      <c r="T32" s="384" t="str">
        <v>Bryggaren 19</v>
      </c>
      <c r="U32" s="384" t="str">
        <v>Eriksbergsvägen 5 A-B, Tegnérvägen 30</v>
      </c>
      <c r="V32" s="384" t="str">
        <v>Falköping</v>
      </c>
      <c r="W32" s="384">
        <v>53902</v>
      </c>
    </row>
    <row r="33" spans="1:23" x14ac:dyDescent="0.4">
      <c r="A33" t="s">
        <v>161</v>
      </c>
      <c r="B33" t="s">
        <v>162</v>
      </c>
      <c r="C33" t="s">
        <v>163</v>
      </c>
      <c r="D33">
        <v>54001</v>
      </c>
      <c r="E33" t="s">
        <v>164</v>
      </c>
      <c r="F33" t="s">
        <v>165</v>
      </c>
      <c r="G33" t="s">
        <v>166</v>
      </c>
      <c r="H33" t="s">
        <v>167</v>
      </c>
      <c r="I33">
        <v>5569766925</v>
      </c>
      <c r="J33" t="s">
        <v>168</v>
      </c>
      <c r="K33" t="s">
        <v>169</v>
      </c>
      <c r="L33" s="387" t="s">
        <v>170</v>
      </c>
      <c r="M33" t="s">
        <v>164</v>
      </c>
      <c r="R33" s="384" t="str">
        <v>Neobo AB Propco 8.2</v>
      </c>
      <c r="S33" s="384" t="str">
        <v>556649-4273</v>
      </c>
      <c r="T33" s="384" t="str">
        <v>Brågarp 6:695</v>
      </c>
      <c r="U33" s="384" t="str">
        <v>Eriksbergsvägen 7 A-C</v>
      </c>
      <c r="V33" s="384" t="str">
        <v>Falköping</v>
      </c>
      <c r="W33" s="384">
        <v>53903</v>
      </c>
    </row>
    <row r="34" spans="1:23" x14ac:dyDescent="0.4">
      <c r="A34" t="s">
        <v>171</v>
      </c>
      <c r="B34" t="s">
        <v>172</v>
      </c>
      <c r="C34" t="s">
        <v>173</v>
      </c>
      <c r="D34">
        <v>56001</v>
      </c>
      <c r="E34" t="s">
        <v>174</v>
      </c>
      <c r="F34" t="s">
        <v>175</v>
      </c>
      <c r="G34" t="s">
        <v>176</v>
      </c>
      <c r="H34" t="s">
        <v>177</v>
      </c>
      <c r="I34">
        <v>5569817892</v>
      </c>
      <c r="J34" t="s">
        <v>178</v>
      </c>
      <c r="K34" t="s">
        <v>179</v>
      </c>
      <c r="L34" s="387" t="s">
        <v>180</v>
      </c>
      <c r="M34" t="s">
        <v>174</v>
      </c>
      <c r="R34" s="384" t="str">
        <v>Neobo Alingsås Lerum AB</v>
      </c>
      <c r="S34" s="384" t="str">
        <v>556652-7049</v>
      </c>
      <c r="T34" s="384" t="str">
        <v>Centrum 13:2</v>
      </c>
      <c r="U34" s="384" t="str">
        <v>Eriksbergsvägen 9 A-B</v>
      </c>
      <c r="V34" s="384" t="str">
        <v>Falköping</v>
      </c>
      <c r="W34" s="384">
        <v>54001</v>
      </c>
    </row>
    <row r="35" spans="1:23" x14ac:dyDescent="0.4">
      <c r="A35" t="s">
        <v>181</v>
      </c>
      <c r="B35" t="s">
        <v>182</v>
      </c>
      <c r="C35" t="s">
        <v>183</v>
      </c>
      <c r="D35">
        <v>56400</v>
      </c>
      <c r="E35" t="s">
        <v>1543</v>
      </c>
      <c r="F35" t="s">
        <v>184</v>
      </c>
      <c r="G35" t="s">
        <v>185</v>
      </c>
      <c r="H35" t="s">
        <v>186</v>
      </c>
      <c r="I35">
        <v>5590363676</v>
      </c>
      <c r="J35" t="s">
        <v>1538</v>
      </c>
      <c r="K35" t="s">
        <v>1539</v>
      </c>
      <c r="L35" s="387" t="s">
        <v>1540</v>
      </c>
      <c r="M35" t="s">
        <v>1543</v>
      </c>
      <c r="R35" s="384" t="str">
        <v>Neobo Anna och Hummern i Helsingborg AB</v>
      </c>
      <c r="S35" s="384" t="str">
        <v>556677-6331</v>
      </c>
      <c r="T35" s="384" t="str">
        <v>Centrum 19:6</v>
      </c>
      <c r="U35" s="384" t="str">
        <v>Eriksgatan 18-20</v>
      </c>
      <c r="V35" s="384" t="str">
        <v>Figeholm</v>
      </c>
      <c r="W35" s="384">
        <v>56001</v>
      </c>
    </row>
    <row r="36" spans="1:23" x14ac:dyDescent="0.4">
      <c r="A36" t="s">
        <v>187</v>
      </c>
      <c r="B36" t="s">
        <v>188</v>
      </c>
      <c r="C36" t="s">
        <v>189</v>
      </c>
      <c r="D36">
        <v>56601</v>
      </c>
      <c r="E36" t="s">
        <v>190</v>
      </c>
      <c r="F36" t="s">
        <v>191</v>
      </c>
      <c r="G36" t="s">
        <v>192</v>
      </c>
      <c r="H36" t="s">
        <v>193</v>
      </c>
      <c r="I36">
        <v>5591271431</v>
      </c>
      <c r="J36" t="s">
        <v>194</v>
      </c>
      <c r="K36" t="s">
        <v>179</v>
      </c>
      <c r="L36" s="387" t="s">
        <v>195</v>
      </c>
      <c r="M36" t="s">
        <v>190</v>
      </c>
      <c r="R36" s="384" t="str">
        <v>Neobo Anna och Hummern i Helsingborg AB</v>
      </c>
      <c r="S36" s="384" t="str">
        <v>556679-8202</v>
      </c>
      <c r="T36" s="384" t="str">
        <v>Centrum 23:7</v>
      </c>
      <c r="U36" s="384" t="str">
        <v>Eriksgatan 21</v>
      </c>
      <c r="V36" s="384" t="str">
        <v>Figeholm</v>
      </c>
      <c r="W36" s="384">
        <v>56400</v>
      </c>
    </row>
    <row r="37" spans="1:23" x14ac:dyDescent="0.4">
      <c r="A37" t="s">
        <v>187</v>
      </c>
      <c r="B37" t="s">
        <v>188</v>
      </c>
      <c r="C37" t="s">
        <v>189</v>
      </c>
      <c r="D37">
        <v>56602</v>
      </c>
      <c r="E37" t="s">
        <v>196</v>
      </c>
      <c r="F37" t="s">
        <v>191</v>
      </c>
      <c r="G37" t="s">
        <v>192</v>
      </c>
      <c r="H37" t="s">
        <v>193</v>
      </c>
      <c r="I37">
        <v>5591271431</v>
      </c>
      <c r="J37" t="s">
        <v>197</v>
      </c>
      <c r="K37" t="s">
        <v>179</v>
      </c>
      <c r="L37" s="387" t="s">
        <v>198</v>
      </c>
      <c r="M37" t="s">
        <v>196</v>
      </c>
      <c r="R37" s="384" t="str">
        <v>Neobo Biografen AB</v>
      </c>
      <c r="S37" s="384" t="str">
        <v>556679-8202</v>
      </c>
      <c r="T37" s="384" t="str">
        <v>Centrum 25:12</v>
      </c>
      <c r="U37" s="384" t="str">
        <v>Erstagatan 10 A-B</v>
      </c>
      <c r="V37" s="384" t="str">
        <v>Figeholm</v>
      </c>
      <c r="W37" s="384">
        <v>56601</v>
      </c>
    </row>
    <row r="38" spans="1:23" x14ac:dyDescent="0.4">
      <c r="A38" t="s">
        <v>187</v>
      </c>
      <c r="B38" t="s">
        <v>188</v>
      </c>
      <c r="C38" t="s">
        <v>189</v>
      </c>
      <c r="D38">
        <v>56603</v>
      </c>
      <c r="E38" t="s">
        <v>199</v>
      </c>
      <c r="F38" t="s">
        <v>191</v>
      </c>
      <c r="G38" t="s">
        <v>192</v>
      </c>
      <c r="H38" t="s">
        <v>193</v>
      </c>
      <c r="I38">
        <v>5591271431</v>
      </c>
      <c r="J38" t="s">
        <v>200</v>
      </c>
      <c r="K38" t="s">
        <v>179</v>
      </c>
      <c r="L38" s="387" t="s">
        <v>201</v>
      </c>
      <c r="M38" t="s">
        <v>199</v>
      </c>
      <c r="R38" s="384" t="str">
        <v>Neobo Bostad 103 AB</v>
      </c>
      <c r="S38" s="384" t="str">
        <v>556679-8202</v>
      </c>
      <c r="T38" s="384" t="str">
        <v>Centrum 27:1</v>
      </c>
      <c r="U38" s="384" t="str">
        <v>Esplanaden 5A-B</v>
      </c>
      <c r="V38" s="384" t="str">
        <v>Figeholm</v>
      </c>
      <c r="W38" s="384">
        <v>56602</v>
      </c>
    </row>
    <row r="39" spans="1:23" x14ac:dyDescent="0.4">
      <c r="A39" t="s">
        <v>187</v>
      </c>
      <c r="B39" t="s">
        <v>188</v>
      </c>
      <c r="C39" t="s">
        <v>189</v>
      </c>
      <c r="D39">
        <v>56604</v>
      </c>
      <c r="E39" t="s">
        <v>202</v>
      </c>
      <c r="F39" t="s">
        <v>191</v>
      </c>
      <c r="G39" t="s">
        <v>192</v>
      </c>
      <c r="H39" t="s">
        <v>193</v>
      </c>
      <c r="I39">
        <v>5591271431</v>
      </c>
      <c r="J39" t="s">
        <v>203</v>
      </c>
      <c r="K39" t="s">
        <v>179</v>
      </c>
      <c r="L39" s="387" t="s">
        <v>204</v>
      </c>
      <c r="M39" t="s">
        <v>202</v>
      </c>
      <c r="R39" s="384" t="str">
        <v>Neobo Bostad 22 AB</v>
      </c>
      <c r="S39" s="384" t="str">
        <v>556679-8202</v>
      </c>
      <c r="T39" s="384" t="str">
        <v>Centrum 5:8</v>
      </c>
      <c r="U39" s="384" t="str">
        <v>Exercisvägen 9-11</v>
      </c>
      <c r="V39" s="384" t="str">
        <v>Figeholm</v>
      </c>
      <c r="W39" s="384">
        <v>56603</v>
      </c>
    </row>
    <row r="40" spans="1:23" x14ac:dyDescent="0.4">
      <c r="A40" t="s">
        <v>187</v>
      </c>
      <c r="B40" t="s">
        <v>188</v>
      </c>
      <c r="C40" t="s">
        <v>189</v>
      </c>
      <c r="D40">
        <v>56605</v>
      </c>
      <c r="E40" t="s">
        <v>205</v>
      </c>
      <c r="F40" t="s">
        <v>191</v>
      </c>
      <c r="G40" t="s">
        <v>192</v>
      </c>
      <c r="H40" t="s">
        <v>193</v>
      </c>
      <c r="I40">
        <v>5591271431</v>
      </c>
      <c r="J40" t="s">
        <v>206</v>
      </c>
      <c r="K40" t="s">
        <v>179</v>
      </c>
      <c r="L40" s="387" t="s">
        <v>195</v>
      </c>
      <c r="M40" t="s">
        <v>205</v>
      </c>
      <c r="R40" s="384" t="str">
        <v>Neobo Bostad 23 AB</v>
      </c>
      <c r="S40" s="384" t="str">
        <v>556679-8202</v>
      </c>
      <c r="T40" s="384" t="str">
        <v>Credit 12</v>
      </c>
      <c r="U40" s="384" t="str">
        <v>Ficksjövägen 8</v>
      </c>
      <c r="V40" s="384" t="str">
        <v>Fårbo</v>
      </c>
      <c r="W40" s="384">
        <v>56604</v>
      </c>
    </row>
    <row r="41" spans="1:23" x14ac:dyDescent="0.4">
      <c r="A41" t="s">
        <v>187</v>
      </c>
      <c r="B41" t="s">
        <v>188</v>
      </c>
      <c r="C41" t="s">
        <v>189</v>
      </c>
      <c r="D41">
        <v>56606</v>
      </c>
      <c r="E41" t="s">
        <v>207</v>
      </c>
      <c r="F41" t="s">
        <v>191</v>
      </c>
      <c r="G41" t="s">
        <v>192</v>
      </c>
      <c r="H41" t="s">
        <v>193</v>
      </c>
      <c r="I41">
        <v>5591271431</v>
      </c>
      <c r="J41" t="s">
        <v>208</v>
      </c>
      <c r="K41" t="s">
        <v>179</v>
      </c>
      <c r="L41" s="387" t="s">
        <v>209</v>
      </c>
      <c r="M41" t="s">
        <v>207</v>
      </c>
      <c r="R41" s="384" t="str">
        <v>Neobo Bostad 3 AB</v>
      </c>
      <c r="S41" s="384" t="str">
        <v>556679-8202</v>
      </c>
      <c r="T41" s="384" t="str">
        <v>Diana 1</v>
      </c>
      <c r="U41" s="384" t="str">
        <v>Fjärdholmsgränd 11A</v>
      </c>
      <c r="V41" s="384" t="str">
        <v>Fårbo</v>
      </c>
      <c r="W41" s="384">
        <v>56605</v>
      </c>
    </row>
    <row r="42" spans="1:23" x14ac:dyDescent="0.4">
      <c r="A42" t="s">
        <v>187</v>
      </c>
      <c r="B42" t="s">
        <v>188</v>
      </c>
      <c r="C42" t="s">
        <v>189</v>
      </c>
      <c r="D42">
        <v>56607</v>
      </c>
      <c r="E42" t="s">
        <v>210</v>
      </c>
      <c r="F42" t="s">
        <v>191</v>
      </c>
      <c r="G42" t="s">
        <v>192</v>
      </c>
      <c r="H42" t="s">
        <v>193</v>
      </c>
      <c r="I42">
        <v>5591271431</v>
      </c>
      <c r="J42" t="s">
        <v>211</v>
      </c>
      <c r="K42" t="s">
        <v>179</v>
      </c>
      <c r="L42" s="387" t="s">
        <v>209</v>
      </c>
      <c r="M42" t="s">
        <v>210</v>
      </c>
      <c r="R42" s="384" t="str">
        <v>Neobo Bostad Oskarshamn AB</v>
      </c>
      <c r="S42" s="384" t="str">
        <v>556679-8202</v>
      </c>
      <c r="T42" s="384" t="str">
        <v>Dubbelkrut 1</v>
      </c>
      <c r="U42" s="384" t="str">
        <v>Fjärdhundragatan 45 A-B</v>
      </c>
      <c r="V42" s="384" t="str">
        <v>Fårbo</v>
      </c>
      <c r="W42" s="384">
        <v>56606</v>
      </c>
    </row>
    <row r="43" spans="1:23" x14ac:dyDescent="0.4">
      <c r="A43" t="s">
        <v>187</v>
      </c>
      <c r="B43" t="s">
        <v>188</v>
      </c>
      <c r="C43" t="s">
        <v>189</v>
      </c>
      <c r="D43">
        <v>56608</v>
      </c>
      <c r="E43" t="s">
        <v>212</v>
      </c>
      <c r="F43" t="s">
        <v>191</v>
      </c>
      <c r="G43" t="s">
        <v>192</v>
      </c>
      <c r="H43" t="s">
        <v>193</v>
      </c>
      <c r="I43">
        <v>5591271431</v>
      </c>
      <c r="J43" t="s">
        <v>213</v>
      </c>
      <c r="K43" t="s">
        <v>179</v>
      </c>
      <c r="L43" s="387" t="s">
        <v>209</v>
      </c>
      <c r="M43" t="s">
        <v>212</v>
      </c>
      <c r="R43" s="384" t="str">
        <v>Neobo Brågarp AB</v>
      </c>
      <c r="S43" s="384" t="str">
        <v>556679-8202</v>
      </c>
      <c r="T43" s="384" t="str">
        <v>Edda 9</v>
      </c>
      <c r="U43" s="384" t="str">
        <v>Flanaden 2,Östra Torggatan 2,4</v>
      </c>
      <c r="V43" s="384" t="str">
        <v>Gråbo</v>
      </c>
      <c r="W43" s="384">
        <v>56607</v>
      </c>
    </row>
    <row r="44" spans="1:23" x14ac:dyDescent="0.4">
      <c r="A44" t="s">
        <v>187</v>
      </c>
      <c r="B44" t="s">
        <v>188</v>
      </c>
      <c r="C44" t="s">
        <v>189</v>
      </c>
      <c r="D44">
        <v>56610</v>
      </c>
      <c r="E44" t="s">
        <v>214</v>
      </c>
      <c r="F44" t="s">
        <v>191</v>
      </c>
      <c r="G44" t="s">
        <v>192</v>
      </c>
      <c r="H44" t="s">
        <v>193</v>
      </c>
      <c r="I44">
        <v>5591271431</v>
      </c>
      <c r="J44" t="s">
        <v>215</v>
      </c>
      <c r="K44" t="s">
        <v>179</v>
      </c>
      <c r="L44" s="387" t="s">
        <v>216</v>
      </c>
      <c r="M44" t="s">
        <v>214</v>
      </c>
      <c r="R44" s="384" t="str">
        <v>Neobo Continental Apartments AB</v>
      </c>
      <c r="S44" s="384" t="str">
        <v>556680-9363</v>
      </c>
      <c r="T44" s="384" t="str">
        <v>Ej fast Neobo AB Holdco 1.1.1</v>
      </c>
      <c r="U44" s="384" t="str">
        <v>Fredsgatan 19 A-B</v>
      </c>
      <c r="V44" s="384" t="str">
        <v>Gävle</v>
      </c>
      <c r="W44" s="384">
        <v>56608</v>
      </c>
    </row>
    <row r="45" spans="1:23" x14ac:dyDescent="0.4">
      <c r="A45" t="s">
        <v>217</v>
      </c>
      <c r="B45" t="s">
        <v>218</v>
      </c>
      <c r="C45" t="s">
        <v>219</v>
      </c>
      <c r="D45">
        <v>57801</v>
      </c>
      <c r="E45" t="s">
        <v>220</v>
      </c>
      <c r="F45" t="s">
        <v>221</v>
      </c>
      <c r="G45" t="s">
        <v>222</v>
      </c>
      <c r="H45" t="s">
        <v>223</v>
      </c>
      <c r="I45">
        <v>5590742630</v>
      </c>
      <c r="J45" t="s">
        <v>224</v>
      </c>
      <c r="K45" t="s">
        <v>225</v>
      </c>
      <c r="L45" s="387" t="s">
        <v>226</v>
      </c>
      <c r="M45" t="s">
        <v>220</v>
      </c>
      <c r="R45" s="384" t="str">
        <v>Neobo Dubbelkrut AB</v>
      </c>
      <c r="S45" s="384" t="str">
        <v>556684-8999</v>
      </c>
      <c r="T45" s="384" t="str">
        <v>Ej fast Neobo AB Holdco 1.1.2</v>
      </c>
      <c r="U45" s="384" t="str">
        <v>Fredsgatan 23</v>
      </c>
      <c r="V45" s="384" t="str">
        <v>Helsingborg</v>
      </c>
      <c r="W45" s="384">
        <v>56610</v>
      </c>
    </row>
    <row r="46" spans="1:23" x14ac:dyDescent="0.4">
      <c r="A46" t="s">
        <v>227</v>
      </c>
      <c r="B46" t="s">
        <v>228</v>
      </c>
      <c r="C46" t="s">
        <v>229</v>
      </c>
      <c r="D46">
        <v>57901</v>
      </c>
      <c r="E46" t="s">
        <v>230</v>
      </c>
      <c r="F46" t="s">
        <v>231</v>
      </c>
      <c r="G46" t="s">
        <v>232</v>
      </c>
      <c r="H46" t="s">
        <v>233</v>
      </c>
      <c r="I46">
        <v>5591188395</v>
      </c>
      <c r="J46" t="s">
        <v>234</v>
      </c>
      <c r="K46" t="s">
        <v>225</v>
      </c>
      <c r="L46" s="387" t="s">
        <v>226</v>
      </c>
      <c r="M46" t="s">
        <v>230</v>
      </c>
      <c r="R46" s="384" t="str">
        <v>Neobo East AB</v>
      </c>
      <c r="S46" s="384" t="str">
        <v>556691-9543</v>
      </c>
      <c r="T46" s="384" t="str">
        <v>Ej fast Neobo AB Holdco 1.1.3</v>
      </c>
      <c r="U46" s="384" t="str">
        <v>Fredsgatan 5 A-D</v>
      </c>
      <c r="V46" s="384" t="str">
        <v>Helsingborg</v>
      </c>
      <c r="W46" s="384">
        <v>57801</v>
      </c>
    </row>
    <row r="47" spans="1:23" x14ac:dyDescent="0.4">
      <c r="A47" t="s">
        <v>235</v>
      </c>
      <c r="B47" t="s">
        <v>236</v>
      </c>
      <c r="C47" t="s">
        <v>237</v>
      </c>
      <c r="D47">
        <v>58001</v>
      </c>
      <c r="E47" t="s">
        <v>238</v>
      </c>
      <c r="F47" t="s">
        <v>239</v>
      </c>
      <c r="G47" t="s">
        <v>240</v>
      </c>
      <c r="H47" t="s">
        <v>241</v>
      </c>
      <c r="I47">
        <v>5591855720</v>
      </c>
      <c r="J47" t="s">
        <v>242</v>
      </c>
      <c r="K47" t="s">
        <v>243</v>
      </c>
      <c r="L47" s="387" t="s">
        <v>244</v>
      </c>
      <c r="M47" t="s">
        <v>238</v>
      </c>
      <c r="R47" s="384" t="str">
        <v>Neobo East AB</v>
      </c>
      <c r="S47" s="384" t="str">
        <v>556691-9543</v>
      </c>
      <c r="T47" s="384" t="str">
        <v>Ej fast Neobo AB Holdco 1.1.4</v>
      </c>
      <c r="U47" s="384" t="str">
        <v>Fridhemsgatan</v>
      </c>
      <c r="V47" s="384" t="str">
        <v>Helsingborg</v>
      </c>
      <c r="W47" s="384">
        <v>57901</v>
      </c>
    </row>
    <row r="48" spans="1:23" x14ac:dyDescent="0.4">
      <c r="A48" t="s">
        <v>245</v>
      </c>
      <c r="B48" t="s">
        <v>246</v>
      </c>
      <c r="C48" t="s">
        <v>247</v>
      </c>
      <c r="D48">
        <v>58200</v>
      </c>
      <c r="E48" t="s">
        <v>1544</v>
      </c>
      <c r="F48" t="s">
        <v>248</v>
      </c>
      <c r="G48" t="s">
        <v>249</v>
      </c>
      <c r="H48" t="s">
        <v>250</v>
      </c>
      <c r="I48">
        <v>5592005580</v>
      </c>
      <c r="J48" t="s">
        <v>1538</v>
      </c>
      <c r="K48" t="s">
        <v>1539</v>
      </c>
      <c r="L48" s="387" t="s">
        <v>1540</v>
      </c>
      <c r="M48" t="s">
        <v>1544</v>
      </c>
      <c r="R48" s="384" t="str">
        <v>Neobo East AB</v>
      </c>
      <c r="S48" s="384" t="str">
        <v>556691-9543</v>
      </c>
      <c r="T48" s="384" t="str">
        <v>Ej fast Neobo AB Holdco 2</v>
      </c>
      <c r="U48" s="384" t="str">
        <v>Fridhemsgatan 21-23, 25-31</v>
      </c>
      <c r="V48" s="384" t="str">
        <v>Helsingborg</v>
      </c>
      <c r="W48" s="384">
        <v>58001</v>
      </c>
    </row>
    <row r="49" spans="1:23" x14ac:dyDescent="0.4">
      <c r="A49" t="s">
        <v>251</v>
      </c>
      <c r="B49" t="s">
        <v>252</v>
      </c>
      <c r="C49" t="s">
        <v>253</v>
      </c>
      <c r="D49">
        <v>58501</v>
      </c>
      <c r="E49" t="s">
        <v>254</v>
      </c>
      <c r="F49" t="s">
        <v>255</v>
      </c>
      <c r="G49" t="s">
        <v>256</v>
      </c>
      <c r="H49" t="s">
        <v>257</v>
      </c>
      <c r="I49">
        <v>5565516522</v>
      </c>
      <c r="J49" t="s">
        <v>258</v>
      </c>
      <c r="K49" t="s">
        <v>259</v>
      </c>
      <c r="L49" s="387" t="s">
        <v>260</v>
      </c>
      <c r="M49" t="s">
        <v>254</v>
      </c>
      <c r="R49" s="384" t="str">
        <v>Neobo East AB</v>
      </c>
      <c r="S49" s="384" t="str">
        <v>556691-9543</v>
      </c>
      <c r="T49" s="384" t="str">
        <v xml:space="preserve">Ej fast Neobo AB Holdco 2.1 </v>
      </c>
      <c r="U49" s="384" t="str">
        <v>Fridhemsgatan 4 &amp; Norra Fabriksgatan 14</v>
      </c>
      <c r="V49" s="384" t="str">
        <v>Helsingborg</v>
      </c>
      <c r="W49" s="384">
        <v>58200</v>
      </c>
    </row>
    <row r="50" spans="1:23" x14ac:dyDescent="0.4">
      <c r="A50" t="s">
        <v>251</v>
      </c>
      <c r="B50" t="s">
        <v>252</v>
      </c>
      <c r="C50" t="s">
        <v>253</v>
      </c>
      <c r="D50">
        <v>58502</v>
      </c>
      <c r="E50" t="s">
        <v>261</v>
      </c>
      <c r="F50" t="s">
        <v>255</v>
      </c>
      <c r="G50" t="s">
        <v>256</v>
      </c>
      <c r="H50" t="s">
        <v>257</v>
      </c>
      <c r="I50">
        <v>5565516522</v>
      </c>
      <c r="J50" t="s">
        <v>262</v>
      </c>
      <c r="K50" t="s">
        <v>259</v>
      </c>
      <c r="L50" s="387" t="s">
        <v>263</v>
      </c>
      <c r="M50" t="s">
        <v>261</v>
      </c>
      <c r="R50" s="384" t="str">
        <v>Neobo East AB</v>
      </c>
      <c r="S50" s="384" t="str">
        <v>556691-9543</v>
      </c>
      <c r="T50" s="384" t="str">
        <v>Ej fast Neobo AB Holdco 2.1.1</v>
      </c>
      <c r="U50" s="384" t="str">
        <v>Fridhemsgatan 40 A-B</v>
      </c>
      <c r="V50" s="384" t="str">
        <v>Helsingborg</v>
      </c>
      <c r="W50" s="384">
        <v>58501</v>
      </c>
    </row>
    <row r="51" spans="1:23" x14ac:dyDescent="0.4">
      <c r="A51" t="s">
        <v>264</v>
      </c>
      <c r="B51" t="s">
        <v>265</v>
      </c>
      <c r="C51" t="s">
        <v>266</v>
      </c>
      <c r="D51">
        <v>58601</v>
      </c>
      <c r="E51" t="s">
        <v>267</v>
      </c>
      <c r="F51" t="s">
        <v>268</v>
      </c>
      <c r="G51" t="s">
        <v>269</v>
      </c>
      <c r="H51" t="s">
        <v>270</v>
      </c>
      <c r="I51">
        <v>5590595426</v>
      </c>
      <c r="J51" t="s">
        <v>271</v>
      </c>
      <c r="K51" t="s">
        <v>259</v>
      </c>
      <c r="L51" s="387" t="s">
        <v>272</v>
      </c>
      <c r="M51" t="s">
        <v>267</v>
      </c>
      <c r="R51" s="384" t="str">
        <v>Neobo East AB</v>
      </c>
      <c r="S51" s="384" t="str">
        <v>556691-9543</v>
      </c>
      <c r="T51" s="384" t="str">
        <v>Ej fast Neobo AB Holdco 2.1.2</v>
      </c>
      <c r="U51" s="384" t="str">
        <v>Fru Lovisas Gata 3, 5,7 9</v>
      </c>
      <c r="V51" s="384" t="str">
        <v>Helsingborg</v>
      </c>
      <c r="W51" s="384">
        <v>58502</v>
      </c>
    </row>
    <row r="52" spans="1:23" x14ac:dyDescent="0.4">
      <c r="A52" t="s">
        <v>264</v>
      </c>
      <c r="B52" t="s">
        <v>265</v>
      </c>
      <c r="C52" t="s">
        <v>266</v>
      </c>
      <c r="D52">
        <v>58602</v>
      </c>
      <c r="E52" t="s">
        <v>273</v>
      </c>
      <c r="F52" t="s">
        <v>268</v>
      </c>
      <c r="G52" t="s">
        <v>269</v>
      </c>
      <c r="H52" t="s">
        <v>270</v>
      </c>
      <c r="I52">
        <v>5590595426</v>
      </c>
      <c r="J52" t="s">
        <v>274</v>
      </c>
      <c r="K52" t="s">
        <v>259</v>
      </c>
      <c r="L52" s="387" t="s">
        <v>263</v>
      </c>
      <c r="M52" t="s">
        <v>273</v>
      </c>
      <c r="R52" s="384" t="str">
        <v>Neobo East AB</v>
      </c>
      <c r="S52" s="384" t="str">
        <v>556691-9543</v>
      </c>
      <c r="T52" s="384" t="str">
        <v>Ej fast Neobo AB Holdco 2.1.3</v>
      </c>
      <c r="U52" s="384" t="str">
        <v>Fröjas Väg 1-45</v>
      </c>
      <c r="V52" s="384" t="str">
        <v>Helsingborg</v>
      </c>
      <c r="W52" s="384">
        <v>58601</v>
      </c>
    </row>
    <row r="53" spans="1:23" x14ac:dyDescent="0.4">
      <c r="A53" t="s">
        <v>275</v>
      </c>
      <c r="B53" t="s">
        <v>276</v>
      </c>
      <c r="C53" t="s">
        <v>277</v>
      </c>
      <c r="D53">
        <v>58701</v>
      </c>
      <c r="E53" t="s">
        <v>278</v>
      </c>
      <c r="F53" t="s">
        <v>279</v>
      </c>
      <c r="G53" t="s">
        <v>280</v>
      </c>
      <c r="H53" t="s">
        <v>281</v>
      </c>
      <c r="I53">
        <v>5591574362</v>
      </c>
      <c r="J53" t="s">
        <v>282</v>
      </c>
      <c r="K53" t="s">
        <v>259</v>
      </c>
      <c r="L53" s="387" t="s">
        <v>283</v>
      </c>
      <c r="M53" t="s">
        <v>278</v>
      </c>
      <c r="R53" s="384" t="str">
        <v>Neobo East AB</v>
      </c>
      <c r="S53" s="384" t="str">
        <v>556691-9543</v>
      </c>
      <c r="T53" s="384" t="str">
        <v>Ej fast Neobo AB Holdco 3</v>
      </c>
      <c r="U53" s="384" t="str">
        <v>Färgaregatan 16-20</v>
      </c>
      <c r="V53" s="384" t="str">
        <v>Helsingborg</v>
      </c>
      <c r="W53" s="384">
        <v>58602</v>
      </c>
    </row>
    <row r="54" spans="1:23" x14ac:dyDescent="0.4">
      <c r="A54" t="s">
        <v>275</v>
      </c>
      <c r="B54" t="s">
        <v>276</v>
      </c>
      <c r="C54" t="s">
        <v>277</v>
      </c>
      <c r="D54">
        <v>58702</v>
      </c>
      <c r="E54" t="s">
        <v>284</v>
      </c>
      <c r="F54" t="s">
        <v>279</v>
      </c>
      <c r="G54" t="s">
        <v>280</v>
      </c>
      <c r="H54" t="s">
        <v>281</v>
      </c>
      <c r="I54">
        <v>5591574362</v>
      </c>
      <c r="J54" t="s">
        <v>285</v>
      </c>
      <c r="K54" t="s">
        <v>259</v>
      </c>
      <c r="L54" s="387" t="s">
        <v>283</v>
      </c>
      <c r="M54" t="s">
        <v>284</v>
      </c>
      <c r="R54" s="384" t="str">
        <v>Neobo East AB</v>
      </c>
      <c r="S54" s="384" t="str">
        <v>556691-9543</v>
      </c>
      <c r="T54" s="384" t="str">
        <v>Ej fast Neobo AB Holdco 3.1</v>
      </c>
      <c r="U54" s="384" t="str">
        <v>Fölvägen 1, 3</v>
      </c>
      <c r="V54" s="384" t="str">
        <v>Helsingborg</v>
      </c>
      <c r="W54" s="384">
        <v>58701</v>
      </c>
    </row>
    <row r="55" spans="1:23" x14ac:dyDescent="0.4">
      <c r="A55" t="s">
        <v>275</v>
      </c>
      <c r="B55" t="s">
        <v>276</v>
      </c>
      <c r="C55" t="s">
        <v>277</v>
      </c>
      <c r="D55">
        <v>58703</v>
      </c>
      <c r="E55" t="s">
        <v>286</v>
      </c>
      <c r="F55" t="s">
        <v>279</v>
      </c>
      <c r="G55" t="s">
        <v>280</v>
      </c>
      <c r="H55" t="s">
        <v>281</v>
      </c>
      <c r="I55">
        <v>5591574362</v>
      </c>
      <c r="J55" t="s">
        <v>287</v>
      </c>
      <c r="K55" t="s">
        <v>259</v>
      </c>
      <c r="L55" s="387" t="s">
        <v>260</v>
      </c>
      <c r="M55" t="s">
        <v>286</v>
      </c>
      <c r="R55" s="384" t="str">
        <v>Neobo East AB</v>
      </c>
      <c r="S55" s="384" t="str">
        <v>556691-9543</v>
      </c>
      <c r="T55" s="384" t="str">
        <v>Ej fast Neobo AB Holdco 3.1.1</v>
      </c>
      <c r="U55" s="384" t="str">
        <v>Fölvägen 2, 4</v>
      </c>
      <c r="V55" s="384" t="str">
        <v>Helsingborg</v>
      </c>
      <c r="W55" s="384">
        <v>58702</v>
      </c>
    </row>
    <row r="56" spans="1:23" x14ac:dyDescent="0.4">
      <c r="A56" t="s">
        <v>275</v>
      </c>
      <c r="B56" t="s">
        <v>276</v>
      </c>
      <c r="C56" t="s">
        <v>277</v>
      </c>
      <c r="D56">
        <v>58704</v>
      </c>
      <c r="E56" t="s">
        <v>288</v>
      </c>
      <c r="F56" t="s">
        <v>279</v>
      </c>
      <c r="G56" t="s">
        <v>280</v>
      </c>
      <c r="H56" t="s">
        <v>281</v>
      </c>
      <c r="I56">
        <v>5591574362</v>
      </c>
      <c r="J56" t="s">
        <v>289</v>
      </c>
      <c r="K56" t="s">
        <v>259</v>
      </c>
      <c r="L56" s="387" t="s">
        <v>290</v>
      </c>
      <c r="M56" t="s">
        <v>288</v>
      </c>
      <c r="R56" s="384" t="str">
        <v>Neobo East AB</v>
      </c>
      <c r="S56" s="384" t="str">
        <v>556691-9543</v>
      </c>
      <c r="T56" s="384" t="str">
        <v>Ej fast Neobo AB Holdco 4</v>
      </c>
      <c r="U56" s="384" t="str">
        <v>Fölvägen 5, 7, 9</v>
      </c>
      <c r="V56" s="384" t="str">
        <v>Helsingborg</v>
      </c>
      <c r="W56" s="384">
        <v>58703</v>
      </c>
    </row>
    <row r="57" spans="1:23" x14ac:dyDescent="0.4">
      <c r="A57" t="s">
        <v>275</v>
      </c>
      <c r="B57" t="s">
        <v>276</v>
      </c>
      <c r="C57" t="s">
        <v>277</v>
      </c>
      <c r="D57">
        <v>58705</v>
      </c>
      <c r="E57" t="s">
        <v>291</v>
      </c>
      <c r="F57" t="s">
        <v>279</v>
      </c>
      <c r="G57" t="s">
        <v>280</v>
      </c>
      <c r="H57" t="s">
        <v>281</v>
      </c>
      <c r="I57">
        <v>5591574362</v>
      </c>
      <c r="J57" t="s">
        <v>292</v>
      </c>
      <c r="K57" t="s">
        <v>259</v>
      </c>
      <c r="L57" s="387" t="s">
        <v>290</v>
      </c>
      <c r="M57" t="s">
        <v>291</v>
      </c>
      <c r="R57" s="384" t="str">
        <v>Neobo East AB</v>
      </c>
      <c r="S57" s="384" t="str">
        <v>556691-9543</v>
      </c>
      <c r="T57" s="384" t="str">
        <v>Ej fast Neobo AB Holdco 4.1</v>
      </c>
      <c r="U57" s="384" t="str">
        <v>Gasverkgatan 9 A-E, Kyrkogatan 1</v>
      </c>
      <c r="V57" s="384" t="str">
        <v>Helsingborg</v>
      </c>
      <c r="W57" s="384">
        <v>58704</v>
      </c>
    </row>
    <row r="58" spans="1:23" x14ac:dyDescent="0.4">
      <c r="A58" t="s">
        <v>275</v>
      </c>
      <c r="B58" t="s">
        <v>276</v>
      </c>
      <c r="C58" t="s">
        <v>277</v>
      </c>
      <c r="D58">
        <v>58706</v>
      </c>
      <c r="E58" t="s">
        <v>293</v>
      </c>
      <c r="F58" t="s">
        <v>279</v>
      </c>
      <c r="G58" t="s">
        <v>280</v>
      </c>
      <c r="H58" t="s">
        <v>281</v>
      </c>
      <c r="I58">
        <v>5591574362</v>
      </c>
      <c r="J58" t="s">
        <v>294</v>
      </c>
      <c r="K58" t="s">
        <v>259</v>
      </c>
      <c r="L58" s="387" t="s">
        <v>290</v>
      </c>
      <c r="M58" t="s">
        <v>293</v>
      </c>
      <c r="R58" s="384" t="str">
        <v>Neobo East AB</v>
      </c>
      <c r="S58" s="384" t="str">
        <v>556691-9543</v>
      </c>
      <c r="T58" s="384" t="str">
        <v>Ej fast Neobo AB Holdco 4.1.1</v>
      </c>
      <c r="U58" s="384" t="str">
        <v>Gasverksgatan 48, Magistergatan 1</v>
      </c>
      <c r="V58" s="384" t="str">
        <v>Helsingborg</v>
      </c>
      <c r="W58" s="384">
        <v>58705</v>
      </c>
    </row>
    <row r="59" spans="1:23" x14ac:dyDescent="0.4">
      <c r="A59" t="s">
        <v>275</v>
      </c>
      <c r="B59" t="s">
        <v>276</v>
      </c>
      <c r="C59" t="s">
        <v>277</v>
      </c>
      <c r="D59">
        <v>58707</v>
      </c>
      <c r="E59" t="s">
        <v>295</v>
      </c>
      <c r="F59" t="s">
        <v>279</v>
      </c>
      <c r="G59" t="s">
        <v>280</v>
      </c>
      <c r="H59" t="s">
        <v>281</v>
      </c>
      <c r="I59">
        <v>5591574362</v>
      </c>
      <c r="J59" t="s">
        <v>296</v>
      </c>
      <c r="K59" t="s">
        <v>259</v>
      </c>
      <c r="L59" s="387" t="s">
        <v>290</v>
      </c>
      <c r="M59" t="s">
        <v>295</v>
      </c>
      <c r="R59" s="384" t="str">
        <v>Neobo Enigheten HB</v>
      </c>
      <c r="S59" s="384" t="str">
        <v>556692-8569</v>
      </c>
      <c r="T59" s="384" t="str">
        <v>Ej fast Neobo AB Holdco 4.1.2</v>
      </c>
      <c r="U59" s="384" t="str">
        <v>Gersnäsgatan 1 A-C</v>
      </c>
      <c r="V59" s="384" t="str">
        <v>Helsingborg</v>
      </c>
      <c r="W59" s="384">
        <v>58706</v>
      </c>
    </row>
    <row r="60" spans="1:23" x14ac:dyDescent="0.4">
      <c r="A60" t="s">
        <v>297</v>
      </c>
      <c r="B60" t="s">
        <v>10</v>
      </c>
      <c r="C60" t="s">
        <v>298</v>
      </c>
      <c r="D60">
        <v>58801</v>
      </c>
      <c r="E60" t="s">
        <v>14</v>
      </c>
      <c r="F60" t="s">
        <v>299</v>
      </c>
      <c r="G60" t="s">
        <v>300</v>
      </c>
      <c r="H60" t="s">
        <v>301</v>
      </c>
      <c r="I60">
        <v>5591130405</v>
      </c>
      <c r="J60" t="s">
        <v>302</v>
      </c>
      <c r="K60" t="s">
        <v>259</v>
      </c>
      <c r="L60" s="387" t="s">
        <v>290</v>
      </c>
      <c r="M60" t="s">
        <v>14</v>
      </c>
      <c r="R60" s="384" t="str">
        <v>Neobo Enigheten HB</v>
      </c>
      <c r="S60" s="384" t="str">
        <v>556695-3633</v>
      </c>
      <c r="T60" s="384" t="str">
        <v>Ej fast Neobo AB Holdco 5</v>
      </c>
      <c r="U60" s="384" t="str">
        <v>Gillbergaplan 4, Gillbergavägen 8</v>
      </c>
      <c r="V60" s="384" t="str">
        <v>Helsingborg</v>
      </c>
      <c r="W60" s="384">
        <v>58707</v>
      </c>
    </row>
    <row r="61" spans="1:23" x14ac:dyDescent="0.4">
      <c r="A61" t="s">
        <v>303</v>
      </c>
      <c r="B61" t="s">
        <v>304</v>
      </c>
      <c r="C61" t="s">
        <v>305</v>
      </c>
      <c r="D61">
        <v>59301</v>
      </c>
      <c r="E61" t="s">
        <v>306</v>
      </c>
      <c r="F61" t="s">
        <v>307</v>
      </c>
      <c r="G61" t="s">
        <v>308</v>
      </c>
      <c r="H61" t="s">
        <v>309</v>
      </c>
      <c r="I61">
        <v>5568978257</v>
      </c>
      <c r="J61" t="s">
        <v>310</v>
      </c>
      <c r="K61" t="s">
        <v>66</v>
      </c>
      <c r="L61" s="387" t="s">
        <v>67</v>
      </c>
      <c r="M61" t="s">
        <v>306</v>
      </c>
      <c r="R61" s="384" t="str">
        <v>Neobo Enigheten HB</v>
      </c>
      <c r="S61" s="384" t="str">
        <v>556695-3633</v>
      </c>
      <c r="T61" s="384" t="str">
        <v>Ej fast Neobo AB Holdco 5.1</v>
      </c>
      <c r="U61" s="384" t="str">
        <v>Gillbergavägen 10 A-B</v>
      </c>
      <c r="V61" s="384" t="str">
        <v>Helsingborg</v>
      </c>
      <c r="W61" s="384">
        <v>58801</v>
      </c>
    </row>
    <row r="62" spans="1:23" x14ac:dyDescent="0.4">
      <c r="A62" t="s">
        <v>311</v>
      </c>
      <c r="B62" t="s">
        <v>312</v>
      </c>
      <c r="C62" t="s">
        <v>313</v>
      </c>
      <c r="D62">
        <v>59401</v>
      </c>
      <c r="E62" t="s">
        <v>314</v>
      </c>
      <c r="F62" t="s">
        <v>315</v>
      </c>
      <c r="G62" t="s">
        <v>316</v>
      </c>
      <c r="H62" t="s">
        <v>317</v>
      </c>
      <c r="I62">
        <v>5569193773</v>
      </c>
      <c r="J62" t="s">
        <v>318</v>
      </c>
      <c r="K62" t="s">
        <v>319</v>
      </c>
      <c r="L62" s="387" t="s">
        <v>320</v>
      </c>
      <c r="M62" t="s">
        <v>314</v>
      </c>
      <c r="R62" s="384" t="str">
        <v>Neobo Enigheten HB</v>
      </c>
      <c r="S62" s="384" t="str">
        <v>556695-3633</v>
      </c>
      <c r="T62" s="384" t="str">
        <v>Ej fast Neobo AB Holdco 6</v>
      </c>
      <c r="U62" s="384" t="str">
        <v>Glasgatan 15 A-C</v>
      </c>
      <c r="V62" s="384" t="str">
        <v>Helsingborg</v>
      </c>
      <c r="W62" s="384">
        <v>59301</v>
      </c>
    </row>
    <row r="63" spans="1:23" x14ac:dyDescent="0.4">
      <c r="A63" t="s">
        <v>311</v>
      </c>
      <c r="B63" t="s">
        <v>312</v>
      </c>
      <c r="C63" t="s">
        <v>313</v>
      </c>
      <c r="D63">
        <v>59402</v>
      </c>
      <c r="E63" t="s">
        <v>321</v>
      </c>
      <c r="F63" t="s">
        <v>315</v>
      </c>
      <c r="G63" t="s">
        <v>316</v>
      </c>
      <c r="H63" t="s">
        <v>317</v>
      </c>
      <c r="I63">
        <v>5569193773</v>
      </c>
      <c r="J63" t="s">
        <v>322</v>
      </c>
      <c r="K63" t="s">
        <v>319</v>
      </c>
      <c r="L63" s="387" t="s">
        <v>323</v>
      </c>
      <c r="M63" t="s">
        <v>321</v>
      </c>
      <c r="R63" s="384" t="str">
        <v>Neobo Enigheten HB</v>
      </c>
      <c r="S63" s="384" t="str">
        <v>556695-3633</v>
      </c>
      <c r="T63" s="384" t="str">
        <v>Ej fast Neobo AB Holdco 6.1</v>
      </c>
      <c r="U63" s="384" t="str">
        <v>Gränsgatan 22 A-B</v>
      </c>
      <c r="V63" s="384" t="str">
        <v>Helsingborg</v>
      </c>
      <c r="W63" s="384">
        <v>59401</v>
      </c>
    </row>
    <row r="64" spans="1:23" x14ac:dyDescent="0.4">
      <c r="A64" t="s">
        <v>311</v>
      </c>
      <c r="B64" t="s">
        <v>312</v>
      </c>
      <c r="C64" t="s">
        <v>313</v>
      </c>
      <c r="D64">
        <v>59403</v>
      </c>
      <c r="E64" t="s">
        <v>324</v>
      </c>
      <c r="F64" t="s">
        <v>315</v>
      </c>
      <c r="G64" t="s">
        <v>316</v>
      </c>
      <c r="H64" t="s">
        <v>317</v>
      </c>
      <c r="I64">
        <v>5569193773</v>
      </c>
      <c r="J64" t="s">
        <v>325</v>
      </c>
      <c r="K64" t="s">
        <v>319</v>
      </c>
      <c r="L64" s="387" t="s">
        <v>326</v>
      </c>
      <c r="M64" t="s">
        <v>324</v>
      </c>
      <c r="R64" s="384" t="str">
        <v>Neobo Eskilstuna 6 AB</v>
      </c>
      <c r="S64" s="384" t="str">
        <v>556695-3633</v>
      </c>
      <c r="T64" s="384" t="str">
        <v>Ej fast Neobo AB Holdco 7</v>
      </c>
      <c r="U64" s="384" t="str">
        <v>Hagadalsvägen 13, 15</v>
      </c>
      <c r="V64" s="384" t="str">
        <v>Helsingborg</v>
      </c>
      <c r="W64" s="384">
        <v>59402</v>
      </c>
    </row>
    <row r="65" spans="1:23" x14ac:dyDescent="0.4">
      <c r="A65" t="s">
        <v>311</v>
      </c>
      <c r="B65" t="s">
        <v>312</v>
      </c>
      <c r="C65" t="s">
        <v>313</v>
      </c>
      <c r="D65">
        <v>59404</v>
      </c>
      <c r="E65" t="s">
        <v>327</v>
      </c>
      <c r="F65" t="s">
        <v>315</v>
      </c>
      <c r="G65" t="s">
        <v>316</v>
      </c>
      <c r="H65" t="s">
        <v>317</v>
      </c>
      <c r="I65">
        <v>5569193773</v>
      </c>
      <c r="J65" t="s">
        <v>328</v>
      </c>
      <c r="K65" t="s">
        <v>319</v>
      </c>
      <c r="L65" s="387" t="s">
        <v>329</v>
      </c>
      <c r="M65" t="s">
        <v>327</v>
      </c>
      <c r="R65" s="384" t="str">
        <v>Neobo Eskilstuna 6 AB</v>
      </c>
      <c r="S65" s="384" t="str">
        <v>556695-3633</v>
      </c>
      <c r="T65" s="384" t="str">
        <v>Ej fast Neobo AB Holdco 7.1</v>
      </c>
      <c r="U65" s="384" t="str">
        <v>Hamngatan 35 &amp; Värdshusgatan 10</v>
      </c>
      <c r="V65" s="384" t="str">
        <v>Helsingborg</v>
      </c>
      <c r="W65" s="384">
        <v>59403</v>
      </c>
    </row>
    <row r="66" spans="1:23" x14ac:dyDescent="0.4">
      <c r="A66" t="s">
        <v>330</v>
      </c>
      <c r="B66" t="s">
        <v>331</v>
      </c>
      <c r="C66" t="s">
        <v>332</v>
      </c>
      <c r="D66">
        <v>60000</v>
      </c>
      <c r="E66" t="s">
        <v>1545</v>
      </c>
      <c r="F66" t="s">
        <v>333</v>
      </c>
      <c r="G66" t="s">
        <v>334</v>
      </c>
      <c r="H66" t="s">
        <v>335</v>
      </c>
      <c r="I66">
        <v>5592276314</v>
      </c>
      <c r="J66" t="s">
        <v>1538</v>
      </c>
      <c r="K66" t="s">
        <v>1539</v>
      </c>
      <c r="L66" s="387" t="s">
        <v>1540</v>
      </c>
      <c r="M66" t="s">
        <v>1545</v>
      </c>
      <c r="R66" s="384" t="str">
        <v>Neobo Eskilstuna 6 AB</v>
      </c>
      <c r="S66" s="384" t="str">
        <v>556695-3633</v>
      </c>
      <c r="T66" s="384" t="str">
        <v>Ej fast Neobo AB Holdco 7.1.1</v>
      </c>
      <c r="U66" s="384" t="str">
        <v>Hamngatan 8A</v>
      </c>
      <c r="V66" s="384" t="str">
        <v>Helsingborg</v>
      </c>
      <c r="W66" s="384">
        <v>59404</v>
      </c>
    </row>
    <row r="67" spans="1:23" x14ac:dyDescent="0.4">
      <c r="A67" t="s">
        <v>336</v>
      </c>
      <c r="B67" t="s">
        <v>337</v>
      </c>
      <c r="C67" t="s">
        <v>338</v>
      </c>
      <c r="D67">
        <v>60301</v>
      </c>
      <c r="E67" t="s">
        <v>339</v>
      </c>
      <c r="F67" t="s">
        <v>340</v>
      </c>
      <c r="G67" t="s">
        <v>341</v>
      </c>
      <c r="H67" t="s">
        <v>342</v>
      </c>
      <c r="I67">
        <v>5592182215</v>
      </c>
      <c r="J67" t="s">
        <v>343</v>
      </c>
      <c r="K67" t="s">
        <v>344</v>
      </c>
      <c r="L67" s="387" t="s">
        <v>345</v>
      </c>
      <c r="M67" t="s">
        <v>339</v>
      </c>
      <c r="R67" s="384" t="str">
        <v>Neobo Eskilstuna 6 AB</v>
      </c>
      <c r="S67" s="384" t="str">
        <v>556704-6767</v>
      </c>
      <c r="T67" s="384" t="str">
        <v>Ej fast Neobo AB Holdco 7.1.2</v>
      </c>
      <c r="U67" s="384" t="str">
        <v>Harvägen 2-52</v>
      </c>
      <c r="V67" s="384" t="str">
        <v>Järna</v>
      </c>
      <c r="W67" s="384">
        <v>60000</v>
      </c>
    </row>
    <row r="68" spans="1:23" x14ac:dyDescent="0.4">
      <c r="A68" t="s">
        <v>346</v>
      </c>
      <c r="B68" t="s">
        <v>347</v>
      </c>
      <c r="C68" t="s">
        <v>348</v>
      </c>
      <c r="D68">
        <v>61000</v>
      </c>
      <c r="E68" t="s">
        <v>1546</v>
      </c>
      <c r="F68" t="s">
        <v>349</v>
      </c>
      <c r="G68" t="s">
        <v>350</v>
      </c>
      <c r="H68" t="s">
        <v>351</v>
      </c>
      <c r="I68">
        <v>5592222995</v>
      </c>
      <c r="J68" t="s">
        <v>1538</v>
      </c>
      <c r="K68" t="s">
        <v>1539</v>
      </c>
      <c r="L68" s="387" t="s">
        <v>1540</v>
      </c>
      <c r="M68" t="s">
        <v>1546</v>
      </c>
      <c r="R68" s="384" t="str">
        <v>Neobo Eskilstuna 6 AB</v>
      </c>
      <c r="S68" s="384" t="str">
        <v>556707-6616</v>
      </c>
      <c r="T68" s="384" t="str">
        <v>Ej fast Neobo AB Holdco 8</v>
      </c>
      <c r="U68" s="384" t="str">
        <v>Heimdalsvägen 18-28</v>
      </c>
      <c r="V68" s="384" t="str">
        <v>Karlskoga</v>
      </c>
      <c r="W68" s="384">
        <v>60301</v>
      </c>
    </row>
    <row r="69" spans="1:23" x14ac:dyDescent="0.4">
      <c r="A69" t="s">
        <v>352</v>
      </c>
      <c r="B69" t="s">
        <v>353</v>
      </c>
      <c r="C69" t="s">
        <v>354</v>
      </c>
      <c r="D69">
        <v>61101</v>
      </c>
      <c r="E69" t="s">
        <v>355</v>
      </c>
      <c r="F69" t="s">
        <v>356</v>
      </c>
      <c r="G69" t="s">
        <v>357</v>
      </c>
      <c r="H69" t="s">
        <v>358</v>
      </c>
      <c r="I69">
        <v>5567076616</v>
      </c>
      <c r="J69" t="s">
        <v>359</v>
      </c>
      <c r="K69" t="s">
        <v>360</v>
      </c>
      <c r="L69" s="387" t="s">
        <v>361</v>
      </c>
      <c r="M69" t="s">
        <v>355</v>
      </c>
      <c r="R69" s="384" t="str">
        <v>Neobo Falköping 1 KB</v>
      </c>
      <c r="S69" s="384" t="str">
        <v>556707-6616</v>
      </c>
      <c r="T69" s="384" t="str">
        <v>Ej fast Neobo AB Propco 2.1.2.1</v>
      </c>
      <c r="U69" s="384" t="str">
        <v>Heljestrandsgatan 5 A-C</v>
      </c>
      <c r="V69" s="384" t="str">
        <v>Karlskoga</v>
      </c>
      <c r="W69" s="384">
        <v>61000</v>
      </c>
    </row>
    <row r="70" spans="1:23" x14ac:dyDescent="0.4">
      <c r="A70" t="s">
        <v>352</v>
      </c>
      <c r="B70" t="s">
        <v>353</v>
      </c>
      <c r="C70" t="s">
        <v>354</v>
      </c>
      <c r="D70">
        <v>61102</v>
      </c>
      <c r="E70" t="s">
        <v>362</v>
      </c>
      <c r="F70" t="s">
        <v>356</v>
      </c>
      <c r="G70" t="s">
        <v>357</v>
      </c>
      <c r="H70" t="s">
        <v>358</v>
      </c>
      <c r="I70">
        <v>5567076616</v>
      </c>
      <c r="J70" t="s">
        <v>363</v>
      </c>
      <c r="K70" t="s">
        <v>360</v>
      </c>
      <c r="L70" s="387" t="s">
        <v>361</v>
      </c>
      <c r="M70" t="s">
        <v>362</v>
      </c>
      <c r="R70" s="384" t="str">
        <v>Neobo Falköping 2 KB</v>
      </c>
      <c r="S70" s="384" t="str">
        <v>556707-6616</v>
      </c>
      <c r="T70" s="384" t="str">
        <v>Ej fast Neobo AB Propco 2.1.2.2</v>
      </c>
      <c r="U70" s="384" t="str">
        <v>Heljestrandsgatan 7 A-C</v>
      </c>
      <c r="V70" s="384" t="str">
        <v>Karlskoga</v>
      </c>
      <c r="W70" s="384">
        <v>61101</v>
      </c>
    </row>
    <row r="71" spans="1:23" x14ac:dyDescent="0.4">
      <c r="A71" t="s">
        <v>352</v>
      </c>
      <c r="B71" t="s">
        <v>353</v>
      </c>
      <c r="C71" t="s">
        <v>354</v>
      </c>
      <c r="D71">
        <v>61103</v>
      </c>
      <c r="E71" t="s">
        <v>364</v>
      </c>
      <c r="F71" t="s">
        <v>356</v>
      </c>
      <c r="G71" t="s">
        <v>357</v>
      </c>
      <c r="H71" t="s">
        <v>358</v>
      </c>
      <c r="I71">
        <v>5567076616</v>
      </c>
      <c r="J71" t="s">
        <v>365</v>
      </c>
      <c r="K71" t="s">
        <v>360</v>
      </c>
      <c r="L71" s="387" t="s">
        <v>361</v>
      </c>
      <c r="M71" t="s">
        <v>364</v>
      </c>
      <c r="R71" s="384" t="str">
        <v>Neobo Falköping 3 KB</v>
      </c>
      <c r="S71" s="384" t="str">
        <v>556707-6616</v>
      </c>
      <c r="T71" s="384" t="str">
        <v>Ej fast Neobo AB Propco 2.1.2.3</v>
      </c>
      <c r="U71" s="384" t="str">
        <v>Hotellgatan 2</v>
      </c>
      <c r="V71" s="384" t="str">
        <v>Karlskoga</v>
      </c>
      <c r="W71" s="384">
        <v>61102</v>
      </c>
    </row>
    <row r="72" spans="1:23" x14ac:dyDescent="0.4">
      <c r="A72" t="s">
        <v>352</v>
      </c>
      <c r="B72" t="s">
        <v>353</v>
      </c>
      <c r="C72" t="s">
        <v>354</v>
      </c>
      <c r="D72">
        <v>61104</v>
      </c>
      <c r="E72" t="s">
        <v>366</v>
      </c>
      <c r="F72" t="s">
        <v>356</v>
      </c>
      <c r="G72" t="s">
        <v>357</v>
      </c>
      <c r="H72" t="s">
        <v>358</v>
      </c>
      <c r="I72">
        <v>5567076616</v>
      </c>
      <c r="J72" t="s">
        <v>367</v>
      </c>
      <c r="K72" t="s">
        <v>360</v>
      </c>
      <c r="L72" s="387" t="s">
        <v>361</v>
      </c>
      <c r="M72" t="s">
        <v>366</v>
      </c>
      <c r="R72" s="384" t="str">
        <v>Neobo Falköping AB</v>
      </c>
      <c r="S72" s="384" t="str">
        <v>556707-6616</v>
      </c>
      <c r="T72" s="384" t="str">
        <v>Ej fast Neobo AB Propco 2.1.2.4</v>
      </c>
      <c r="U72" s="384" t="str">
        <v>Huginvägen 12 A-B, Mjölnervägen 9, Vikingavägen 37</v>
      </c>
      <c r="V72" s="384" t="str">
        <v>Karlskoga</v>
      </c>
      <c r="W72" s="384">
        <v>61103</v>
      </c>
    </row>
    <row r="73" spans="1:23" x14ac:dyDescent="0.4">
      <c r="A73" t="s">
        <v>352</v>
      </c>
      <c r="B73" t="s">
        <v>353</v>
      </c>
      <c r="C73" t="s">
        <v>354</v>
      </c>
      <c r="D73">
        <v>61105</v>
      </c>
      <c r="E73" t="s">
        <v>368</v>
      </c>
      <c r="F73" t="s">
        <v>356</v>
      </c>
      <c r="G73" t="s">
        <v>357</v>
      </c>
      <c r="H73" t="s">
        <v>358</v>
      </c>
      <c r="I73">
        <v>5567076616</v>
      </c>
      <c r="J73" t="s">
        <v>369</v>
      </c>
      <c r="K73" t="s">
        <v>360</v>
      </c>
      <c r="L73" s="387" t="s">
        <v>370</v>
      </c>
      <c r="M73" t="s">
        <v>368</v>
      </c>
      <c r="R73" s="384" t="str">
        <v>Neobo Falköping Holding AB</v>
      </c>
      <c r="S73" s="384" t="str">
        <v>556707-6616</v>
      </c>
      <c r="T73" s="384" t="str">
        <v>Ej fast Neobo AB Propco 8.2</v>
      </c>
      <c r="U73" s="384" t="str">
        <v>Humlegårdsgatan 4A-B</v>
      </c>
      <c r="V73" s="384" t="str">
        <v>Karlskoga</v>
      </c>
      <c r="W73" s="384">
        <v>61104</v>
      </c>
    </row>
    <row r="74" spans="1:23" x14ac:dyDescent="0.4">
      <c r="A74" t="s">
        <v>352</v>
      </c>
      <c r="B74" t="s">
        <v>353</v>
      </c>
      <c r="C74" t="s">
        <v>354</v>
      </c>
      <c r="D74">
        <v>61106</v>
      </c>
      <c r="E74" t="s">
        <v>371</v>
      </c>
      <c r="F74" t="s">
        <v>356</v>
      </c>
      <c r="G74" t="s">
        <v>357</v>
      </c>
      <c r="H74" t="s">
        <v>358</v>
      </c>
      <c r="I74">
        <v>5567076616</v>
      </c>
      <c r="J74" t="s">
        <v>372</v>
      </c>
      <c r="K74" t="s">
        <v>360</v>
      </c>
      <c r="L74" s="387" t="s">
        <v>370</v>
      </c>
      <c r="M74" t="s">
        <v>371</v>
      </c>
      <c r="R74" s="384" t="str">
        <v>Neobo Falun Timrå AB</v>
      </c>
      <c r="S74" s="384" t="str">
        <v>556707-6616</v>
      </c>
      <c r="T74" s="384" t="str">
        <v>Ej fast Neobo Alingsås Lerum AB</v>
      </c>
      <c r="U74" s="384" t="str">
        <v>Humleplan</v>
      </c>
      <c r="V74" s="384" t="str">
        <v>Karlskoga</v>
      </c>
      <c r="W74" s="384">
        <v>61105</v>
      </c>
    </row>
    <row r="75" spans="1:23" x14ac:dyDescent="0.4">
      <c r="A75" t="s">
        <v>352</v>
      </c>
      <c r="B75" t="s">
        <v>353</v>
      </c>
      <c r="C75" t="s">
        <v>354</v>
      </c>
      <c r="D75">
        <v>61107</v>
      </c>
      <c r="E75" t="s">
        <v>373</v>
      </c>
      <c r="F75" t="s">
        <v>356</v>
      </c>
      <c r="G75" t="s">
        <v>357</v>
      </c>
      <c r="H75" t="s">
        <v>358</v>
      </c>
      <c r="I75">
        <v>5567076616</v>
      </c>
      <c r="J75" t="s">
        <v>374</v>
      </c>
      <c r="K75" t="s">
        <v>360</v>
      </c>
      <c r="L75" s="387" t="s">
        <v>370</v>
      </c>
      <c r="M75" t="s">
        <v>373</v>
      </c>
      <c r="R75" s="384" t="str">
        <v>Neobo Falun Timrå Holding AB</v>
      </c>
      <c r="S75" s="384" t="str">
        <v>556707-6616</v>
      </c>
      <c r="T75" s="384" t="str">
        <v>Ej fast Neobo Bostad 103 AB</v>
      </c>
      <c r="U75" s="384" t="str">
        <v>Hyttgatan 5 B-C</v>
      </c>
      <c r="V75" s="384" t="str">
        <v>Karlskoga</v>
      </c>
      <c r="W75" s="384">
        <v>61106</v>
      </c>
    </row>
    <row r="76" spans="1:23" x14ac:dyDescent="0.4">
      <c r="A76" t="s">
        <v>352</v>
      </c>
      <c r="B76" t="s">
        <v>353</v>
      </c>
      <c r="C76" t="s">
        <v>354</v>
      </c>
      <c r="D76">
        <v>61108</v>
      </c>
      <c r="E76" t="s">
        <v>375</v>
      </c>
      <c r="F76" t="s">
        <v>356</v>
      </c>
      <c r="G76" t="s">
        <v>357</v>
      </c>
      <c r="H76" t="s">
        <v>358</v>
      </c>
      <c r="I76">
        <v>5567076616</v>
      </c>
      <c r="J76" t="s">
        <v>376</v>
      </c>
      <c r="K76" t="s">
        <v>360</v>
      </c>
      <c r="L76" s="387" t="s">
        <v>377</v>
      </c>
      <c r="M76" t="s">
        <v>375</v>
      </c>
      <c r="R76" s="384" t="str">
        <v>Neobo Fastigheter AB</v>
      </c>
      <c r="S76" s="384" t="str">
        <v>556707-6616</v>
      </c>
      <c r="T76" s="384" t="str">
        <v>Ej fast Neobo Bostad 22 AB</v>
      </c>
      <c r="U76" s="384" t="str">
        <v>Hyttgatan 5A, 5D</v>
      </c>
      <c r="V76" s="384" t="str">
        <v>Karlstad</v>
      </c>
      <c r="W76" s="384">
        <v>61107</v>
      </c>
    </row>
    <row r="77" spans="1:23" x14ac:dyDescent="0.4">
      <c r="A77" t="s">
        <v>352</v>
      </c>
      <c r="B77" t="s">
        <v>353</v>
      </c>
      <c r="C77" t="s">
        <v>354</v>
      </c>
      <c r="D77">
        <v>61109</v>
      </c>
      <c r="E77" t="s">
        <v>378</v>
      </c>
      <c r="F77" t="s">
        <v>356</v>
      </c>
      <c r="G77" t="s">
        <v>357</v>
      </c>
      <c r="H77" t="s">
        <v>358</v>
      </c>
      <c r="I77">
        <v>5567076616</v>
      </c>
      <c r="J77" t="s">
        <v>379</v>
      </c>
      <c r="K77" t="s">
        <v>360</v>
      </c>
      <c r="L77" s="387" t="s">
        <v>370</v>
      </c>
      <c r="M77" t="s">
        <v>378</v>
      </c>
      <c r="R77" s="384" t="str">
        <v>Neobo Fastigheter AB</v>
      </c>
      <c r="S77" s="384" t="str">
        <v>556707-6616</v>
      </c>
      <c r="T77" s="384" t="str">
        <v>Ej fast Neobo Bostad 23 AB</v>
      </c>
      <c r="U77" s="384" t="str">
        <v>Högbergsgatan 7</v>
      </c>
      <c r="V77" s="384" t="str">
        <v>Karlstad</v>
      </c>
      <c r="W77" s="384">
        <v>61108</v>
      </c>
    </row>
    <row r="78" spans="1:23" x14ac:dyDescent="0.4">
      <c r="A78" t="s">
        <v>352</v>
      </c>
      <c r="B78" t="s">
        <v>353</v>
      </c>
      <c r="C78" t="s">
        <v>354</v>
      </c>
      <c r="D78">
        <v>61110</v>
      </c>
      <c r="E78" t="s">
        <v>380</v>
      </c>
      <c r="F78" t="s">
        <v>356</v>
      </c>
      <c r="G78" t="s">
        <v>357</v>
      </c>
      <c r="H78" t="s">
        <v>358</v>
      </c>
      <c r="I78">
        <v>5567076616</v>
      </c>
      <c r="J78" t="s">
        <v>381</v>
      </c>
      <c r="K78" t="s">
        <v>360</v>
      </c>
      <c r="L78" s="387" t="s">
        <v>370</v>
      </c>
      <c r="M78" t="s">
        <v>380</v>
      </c>
      <c r="R78" s="384" t="str">
        <v>Neobo Fastigheter AB</v>
      </c>
      <c r="S78" s="384" t="str">
        <v>556707-6616</v>
      </c>
      <c r="T78" s="384" t="str">
        <v>Ej fast Neobo Bostad 3 AB</v>
      </c>
      <c r="U78" s="384" t="str">
        <v>Höstvägen 1</v>
      </c>
      <c r="V78" s="384" t="str">
        <v>Karlstad</v>
      </c>
      <c r="W78" s="384">
        <v>61109</v>
      </c>
    </row>
    <row r="79" spans="1:23" x14ac:dyDescent="0.4">
      <c r="A79" t="s">
        <v>352</v>
      </c>
      <c r="B79" t="s">
        <v>353</v>
      </c>
      <c r="C79" t="s">
        <v>354</v>
      </c>
      <c r="D79">
        <v>61111</v>
      </c>
      <c r="E79" t="s">
        <v>382</v>
      </c>
      <c r="F79" t="s">
        <v>356</v>
      </c>
      <c r="G79" t="s">
        <v>357</v>
      </c>
      <c r="H79" t="s">
        <v>358</v>
      </c>
      <c r="I79">
        <v>5567076616</v>
      </c>
      <c r="J79" t="s">
        <v>383</v>
      </c>
      <c r="K79" t="s">
        <v>360</v>
      </c>
      <c r="L79" s="387" t="s">
        <v>384</v>
      </c>
      <c r="M79" t="s">
        <v>382</v>
      </c>
      <c r="R79" s="384" t="str">
        <v>Neobo Fastigheter AB</v>
      </c>
      <c r="S79" s="384" t="str">
        <v>556707-6616</v>
      </c>
      <c r="T79" s="384" t="str">
        <v>Ej fast Neobo Falköping Holding AB</v>
      </c>
      <c r="U79" s="384" t="str">
        <v>Industrigatan 30 A</v>
      </c>
      <c r="V79" s="384" t="str">
        <v>Karlstad</v>
      </c>
      <c r="W79" s="384">
        <v>61110</v>
      </c>
    </row>
    <row r="80" spans="1:23" x14ac:dyDescent="0.4">
      <c r="A80" t="s">
        <v>352</v>
      </c>
      <c r="B80" t="s">
        <v>353</v>
      </c>
      <c r="C80" t="s">
        <v>354</v>
      </c>
      <c r="D80">
        <v>61112</v>
      </c>
      <c r="E80" t="s">
        <v>385</v>
      </c>
      <c r="F80" t="s">
        <v>356</v>
      </c>
      <c r="G80" t="s">
        <v>357</v>
      </c>
      <c r="H80" t="s">
        <v>358</v>
      </c>
      <c r="I80">
        <v>5567076616</v>
      </c>
      <c r="J80" t="s">
        <v>386</v>
      </c>
      <c r="K80" t="s">
        <v>360</v>
      </c>
      <c r="L80" s="387" t="s">
        <v>377</v>
      </c>
      <c r="M80" t="s">
        <v>385</v>
      </c>
      <c r="R80" s="384" t="str">
        <v>Neobo Fastigheter AB</v>
      </c>
      <c r="S80" s="384" t="str">
        <v>556707-6616</v>
      </c>
      <c r="T80" s="384" t="str">
        <v>Ej fast Neobo Falun Timrå AB</v>
      </c>
      <c r="U80" s="384" t="str">
        <v>Jakobsdalsgatan 16</v>
      </c>
      <c r="V80" s="384" t="str">
        <v>Katrineholm</v>
      </c>
      <c r="W80" s="384">
        <v>61111</v>
      </c>
    </row>
    <row r="81" spans="1:23" x14ac:dyDescent="0.4">
      <c r="A81" t="s">
        <v>352</v>
      </c>
      <c r="B81" t="s">
        <v>353</v>
      </c>
      <c r="C81" t="s">
        <v>354</v>
      </c>
      <c r="D81">
        <v>61113</v>
      </c>
      <c r="E81" t="s">
        <v>387</v>
      </c>
      <c r="F81" t="s">
        <v>356</v>
      </c>
      <c r="G81" t="s">
        <v>357</v>
      </c>
      <c r="H81" t="s">
        <v>358</v>
      </c>
      <c r="I81">
        <v>5567076616</v>
      </c>
      <c r="J81" t="s">
        <v>388</v>
      </c>
      <c r="K81" t="s">
        <v>389</v>
      </c>
      <c r="L81" s="387" t="s">
        <v>390</v>
      </c>
      <c r="M81" t="s">
        <v>387</v>
      </c>
      <c r="R81" s="384" t="str">
        <v>Neobo Fastigheter AB</v>
      </c>
      <c r="S81" s="384" t="str">
        <v xml:space="preserve">556707-9362 </v>
      </c>
      <c r="T81" s="384" t="str">
        <v>Ej fast Neobo Falun Timrå Holding AB</v>
      </c>
      <c r="U81" s="384" t="str">
        <v>Jungnergatan 17</v>
      </c>
      <c r="V81" s="384" t="str">
        <v>Katrineholm</v>
      </c>
      <c r="W81" s="384">
        <v>61112</v>
      </c>
    </row>
    <row r="82" spans="1:23" x14ac:dyDescent="0.4">
      <c r="A82" t="s">
        <v>391</v>
      </c>
      <c r="B82" t="s">
        <v>392</v>
      </c>
      <c r="C82" t="s">
        <v>393</v>
      </c>
      <c r="D82">
        <v>61201</v>
      </c>
      <c r="E82" t="s">
        <v>394</v>
      </c>
      <c r="F82" t="s">
        <v>395</v>
      </c>
      <c r="G82" t="s">
        <v>396</v>
      </c>
      <c r="H82" t="s">
        <v>397</v>
      </c>
      <c r="I82">
        <v>5566494273</v>
      </c>
      <c r="J82" t="s">
        <v>398</v>
      </c>
      <c r="K82" t="s">
        <v>360</v>
      </c>
      <c r="L82" s="387" t="s">
        <v>370</v>
      </c>
      <c r="M82" t="s">
        <v>394</v>
      </c>
      <c r="R82" s="384" t="str">
        <v>Neobo Fastigheter AB</v>
      </c>
      <c r="S82" s="384" t="str">
        <v>556710-5902</v>
      </c>
      <c r="T82" s="384" t="str">
        <v>Ej fast Neobo Holdco 1 AB</v>
      </c>
      <c r="U82" s="384" t="str">
        <v>Jägaregatan 12</v>
      </c>
      <c r="V82" s="384" t="str">
        <v>Katrineholm</v>
      </c>
      <c r="W82" s="384">
        <v>61113</v>
      </c>
    </row>
    <row r="83" spans="1:23" x14ac:dyDescent="0.4">
      <c r="A83" t="s">
        <v>399</v>
      </c>
      <c r="B83" t="s">
        <v>400</v>
      </c>
      <c r="C83" t="s">
        <v>401</v>
      </c>
      <c r="D83">
        <v>61401</v>
      </c>
      <c r="E83" t="s">
        <v>402</v>
      </c>
      <c r="F83" t="s">
        <v>403</v>
      </c>
      <c r="G83" t="s">
        <v>404</v>
      </c>
      <c r="H83" t="s">
        <v>405</v>
      </c>
      <c r="I83">
        <v>9696648386</v>
      </c>
      <c r="J83" t="s">
        <v>406</v>
      </c>
      <c r="K83" t="s">
        <v>407</v>
      </c>
      <c r="L83" s="387" t="s">
        <v>408</v>
      </c>
      <c r="M83" t="s">
        <v>402</v>
      </c>
      <c r="R83" s="384" t="str">
        <v>Neobo Fastigheter AB</v>
      </c>
      <c r="S83" s="384" t="str">
        <v>556710-5902</v>
      </c>
      <c r="T83" s="384" t="str">
        <v>Ej fast Neobo Köping Holding AB</v>
      </c>
      <c r="U83" s="384" t="str">
        <v>Järnvägsgatan 2-12</v>
      </c>
      <c r="V83" s="384" t="str">
        <v>Katrineholm</v>
      </c>
      <c r="W83" s="384">
        <v>61201</v>
      </c>
    </row>
    <row r="84" spans="1:23" x14ac:dyDescent="0.4">
      <c r="A84" t="s">
        <v>399</v>
      </c>
      <c r="B84" t="s">
        <v>400</v>
      </c>
      <c r="C84" t="s">
        <v>401</v>
      </c>
      <c r="D84">
        <v>61402</v>
      </c>
      <c r="E84" t="s">
        <v>409</v>
      </c>
      <c r="F84" t="s">
        <v>403</v>
      </c>
      <c r="G84" t="s">
        <v>404</v>
      </c>
      <c r="H84" t="s">
        <v>405</v>
      </c>
      <c r="I84">
        <v>9696648386</v>
      </c>
      <c r="J84" t="s">
        <v>410</v>
      </c>
      <c r="K84" t="s">
        <v>407</v>
      </c>
      <c r="L84" s="387" t="s">
        <v>408</v>
      </c>
      <c r="M84" t="s">
        <v>409</v>
      </c>
      <c r="R84" s="384" t="str">
        <v>Neobo Fastigheter AB</v>
      </c>
      <c r="S84" s="384" t="str">
        <v>556710-5902</v>
      </c>
      <c r="T84" s="384" t="str">
        <v>Ej fast Neobo Mitt Holding AB</v>
      </c>
      <c r="U84" s="384" t="str">
        <v>Järvstagatan 18</v>
      </c>
      <c r="V84" s="384" t="str">
        <v>Katrineholm</v>
      </c>
      <c r="W84" s="384">
        <v>61401</v>
      </c>
    </row>
    <row r="85" spans="1:23" x14ac:dyDescent="0.4">
      <c r="A85" t="s">
        <v>399</v>
      </c>
      <c r="B85" t="s">
        <v>400</v>
      </c>
      <c r="C85" t="s">
        <v>401</v>
      </c>
      <c r="D85">
        <v>61403</v>
      </c>
      <c r="E85" t="s">
        <v>411</v>
      </c>
      <c r="F85" t="s">
        <v>403</v>
      </c>
      <c r="G85" t="s">
        <v>404</v>
      </c>
      <c r="H85" t="s">
        <v>405</v>
      </c>
      <c r="I85">
        <v>9696648386</v>
      </c>
      <c r="J85" t="s">
        <v>412</v>
      </c>
      <c r="K85" t="s">
        <v>407</v>
      </c>
      <c r="L85" s="387" t="s">
        <v>408</v>
      </c>
      <c r="M85" t="s">
        <v>411</v>
      </c>
      <c r="R85" s="384" t="str">
        <v>Neobo Fastigheter AB</v>
      </c>
      <c r="S85" s="384" t="str">
        <v>556710-5902</v>
      </c>
      <c r="T85" s="384" t="str">
        <v>Ej fast Neobo Parken AB</v>
      </c>
      <c r="U85" s="384" t="str">
        <v>Jönköpingsvägen 13</v>
      </c>
      <c r="V85" s="384" t="str">
        <v>Katrineholm</v>
      </c>
      <c r="W85" s="384">
        <v>61402</v>
      </c>
    </row>
    <row r="86" spans="1:23" x14ac:dyDescent="0.4">
      <c r="A86" t="s">
        <v>399</v>
      </c>
      <c r="B86" t="s">
        <v>400</v>
      </c>
      <c r="C86" t="s">
        <v>401</v>
      </c>
      <c r="D86">
        <v>61404</v>
      </c>
      <c r="E86" t="s">
        <v>413</v>
      </c>
      <c r="F86" t="s">
        <v>403</v>
      </c>
      <c r="G86" t="s">
        <v>404</v>
      </c>
      <c r="H86" t="s">
        <v>405</v>
      </c>
      <c r="I86">
        <v>9696648386</v>
      </c>
      <c r="J86" t="s">
        <v>414</v>
      </c>
      <c r="K86" t="s">
        <v>407</v>
      </c>
      <c r="L86" s="387" t="s">
        <v>408</v>
      </c>
      <c r="M86" t="s">
        <v>413</v>
      </c>
      <c r="R86" s="384" t="str">
        <v>Neobo Fastighets AB Prästkragen 5</v>
      </c>
      <c r="S86" s="384" t="str">
        <v>556710-5902</v>
      </c>
      <c r="T86" s="384" t="str">
        <v>Ej fast Neobo Samhäll 93 AB</v>
      </c>
      <c r="U86" s="384" t="str">
        <v>Kapellgatan 5 A-C</v>
      </c>
      <c r="V86" s="384" t="str">
        <v>Katrineholm</v>
      </c>
      <c r="W86" s="384">
        <v>61403</v>
      </c>
    </row>
    <row r="87" spans="1:23" x14ac:dyDescent="0.4">
      <c r="A87" t="s">
        <v>415</v>
      </c>
      <c r="B87" t="s">
        <v>416</v>
      </c>
      <c r="C87" t="s">
        <v>417</v>
      </c>
      <c r="D87">
        <v>61501</v>
      </c>
      <c r="E87" t="s">
        <v>418</v>
      </c>
      <c r="F87" t="s">
        <v>419</v>
      </c>
      <c r="G87" t="s">
        <v>420</v>
      </c>
      <c r="H87" t="s">
        <v>421</v>
      </c>
      <c r="I87">
        <v>5566809363</v>
      </c>
      <c r="J87" t="s">
        <v>422</v>
      </c>
      <c r="K87" t="s">
        <v>423</v>
      </c>
      <c r="L87" s="387" t="s">
        <v>424</v>
      </c>
      <c r="M87" t="s">
        <v>418</v>
      </c>
      <c r="R87" s="384" t="str">
        <v>Neobo Fenja Agne AB</v>
      </c>
      <c r="S87" s="384" t="str">
        <v>556710-5902</v>
      </c>
      <c r="T87" s="384" t="str">
        <v>Ej fast Neobo Skövde Holding AB</v>
      </c>
      <c r="U87" s="384" t="str">
        <v>Kilkestensvägen 14</v>
      </c>
      <c r="V87" s="384" t="str">
        <v>Katrineholm</v>
      </c>
      <c r="W87" s="384">
        <v>61404</v>
      </c>
    </row>
    <row r="88" spans="1:23" x14ac:dyDescent="0.4">
      <c r="A88" t="s">
        <v>425</v>
      </c>
      <c r="B88" t="s">
        <v>426</v>
      </c>
      <c r="C88" t="s">
        <v>427</v>
      </c>
      <c r="D88">
        <v>62201</v>
      </c>
      <c r="E88" t="s">
        <v>428</v>
      </c>
      <c r="F88" t="s">
        <v>429</v>
      </c>
      <c r="G88" t="s">
        <v>430</v>
      </c>
      <c r="H88" t="s">
        <v>431</v>
      </c>
      <c r="I88">
        <v>5592736341</v>
      </c>
      <c r="J88" t="s">
        <v>432</v>
      </c>
      <c r="K88" t="s">
        <v>433</v>
      </c>
      <c r="L88" s="387" t="s">
        <v>434</v>
      </c>
      <c r="M88" t="s">
        <v>428</v>
      </c>
      <c r="R88" s="384" t="str">
        <v>Neobo Fenja Agne AB</v>
      </c>
      <c r="S88" s="384" t="str">
        <v>556730-3101</v>
      </c>
      <c r="T88" s="384" t="str">
        <v>Ej fast Neobo Sundsvall Granlodrakar AB</v>
      </c>
      <c r="U88" s="384" t="str">
        <v>Klagstorpsvägen 26 A-B</v>
      </c>
      <c r="V88" s="384" t="str">
        <v>Katrineholm</v>
      </c>
      <c r="W88" s="384">
        <v>61501</v>
      </c>
    </row>
    <row r="89" spans="1:23" x14ac:dyDescent="0.4">
      <c r="A89" t="s">
        <v>435</v>
      </c>
      <c r="B89" t="s">
        <v>436</v>
      </c>
      <c r="C89" t="s">
        <v>437</v>
      </c>
      <c r="D89">
        <v>62301</v>
      </c>
      <c r="E89" t="s">
        <v>438</v>
      </c>
      <c r="F89" t="s">
        <v>439</v>
      </c>
      <c r="G89" t="s">
        <v>440</v>
      </c>
      <c r="H89" t="s">
        <v>441</v>
      </c>
      <c r="I89">
        <v>5592736358</v>
      </c>
      <c r="J89" t="s">
        <v>442</v>
      </c>
      <c r="K89" t="s">
        <v>443</v>
      </c>
      <c r="L89" s="387" t="s">
        <v>444</v>
      </c>
      <c r="M89" t="s">
        <v>438</v>
      </c>
      <c r="R89" s="384" t="str">
        <v>Neobo Fjärilen 17 AB</v>
      </c>
      <c r="S89" s="384" t="str">
        <v>556730-3374</v>
      </c>
      <c r="T89" s="384" t="str">
        <v>Eken 12</v>
      </c>
      <c r="U89" s="384" t="str">
        <v>Klockgjutaregatan 7 A-B</v>
      </c>
      <c r="V89" s="384" t="str">
        <v>Katrineholm</v>
      </c>
      <c r="W89" s="384">
        <v>62201</v>
      </c>
    </row>
    <row r="90" spans="1:23" x14ac:dyDescent="0.4">
      <c r="A90" t="s">
        <v>445</v>
      </c>
      <c r="B90" t="s">
        <v>446</v>
      </c>
      <c r="C90" t="s">
        <v>447</v>
      </c>
      <c r="D90">
        <v>62401</v>
      </c>
      <c r="E90" t="s">
        <v>448</v>
      </c>
      <c r="F90" t="s">
        <v>449</v>
      </c>
      <c r="G90" t="s">
        <v>450</v>
      </c>
      <c r="H90" t="s">
        <v>451</v>
      </c>
      <c r="I90">
        <v>5592736325</v>
      </c>
      <c r="J90" t="s">
        <v>452</v>
      </c>
      <c r="K90" t="s">
        <v>453</v>
      </c>
      <c r="L90" s="387" t="s">
        <v>454</v>
      </c>
      <c r="M90" t="s">
        <v>448</v>
      </c>
      <c r="R90" s="384" t="str">
        <v>Neobo Fjärilsvingen AB</v>
      </c>
      <c r="S90" s="384" t="str">
        <v>556730-5775</v>
      </c>
      <c r="T90" s="384" t="str">
        <v>Eken 14</v>
      </c>
      <c r="U90" s="384" t="str">
        <v>Klostergatan 2</v>
      </c>
      <c r="V90" s="384" t="str">
        <v>Katrineholm</v>
      </c>
      <c r="W90" s="384">
        <v>62301</v>
      </c>
    </row>
    <row r="91" spans="1:23" x14ac:dyDescent="0.4">
      <c r="A91" t="s">
        <v>455</v>
      </c>
      <c r="B91" t="s">
        <v>456</v>
      </c>
      <c r="C91" t="s">
        <v>457</v>
      </c>
      <c r="D91">
        <v>62600</v>
      </c>
      <c r="E91" t="s">
        <v>1547</v>
      </c>
      <c r="F91" t="s">
        <v>458</v>
      </c>
      <c r="G91" t="s">
        <v>459</v>
      </c>
      <c r="H91" t="s">
        <v>460</v>
      </c>
      <c r="I91">
        <v>5592486681</v>
      </c>
      <c r="J91" t="s">
        <v>1538</v>
      </c>
      <c r="K91" t="s">
        <v>1539</v>
      </c>
      <c r="L91" s="387" t="s">
        <v>1540</v>
      </c>
      <c r="M91" t="s">
        <v>1547</v>
      </c>
      <c r="R91" s="384" t="str">
        <v>Neobo Fjärilsvingen AB</v>
      </c>
      <c r="S91" s="384" t="str">
        <v>556748-9660</v>
      </c>
      <c r="T91" s="384" t="str">
        <v>Ekorren 7</v>
      </c>
      <c r="U91" s="384" t="str">
        <v>Kolsvagatan 2 A-B</v>
      </c>
      <c r="V91" s="384" t="str">
        <v>Katrineholm</v>
      </c>
      <c r="W91" s="384">
        <v>62401</v>
      </c>
    </row>
    <row r="92" spans="1:23" x14ac:dyDescent="0.4">
      <c r="A92" t="s">
        <v>461</v>
      </c>
      <c r="B92" t="s">
        <v>462</v>
      </c>
      <c r="C92" t="s">
        <v>463</v>
      </c>
      <c r="D92">
        <v>62801</v>
      </c>
      <c r="E92" t="s">
        <v>464</v>
      </c>
      <c r="F92" t="s">
        <v>465</v>
      </c>
      <c r="G92" t="s">
        <v>466</v>
      </c>
      <c r="H92" t="s">
        <v>467</v>
      </c>
      <c r="I92">
        <v>5592486699</v>
      </c>
      <c r="J92" t="s">
        <v>468</v>
      </c>
      <c r="K92" t="s">
        <v>469</v>
      </c>
      <c r="L92" s="387" t="s">
        <v>470</v>
      </c>
      <c r="M92" t="s">
        <v>464</v>
      </c>
      <c r="R92" s="384" t="str">
        <v>Neobo Fjärilsvingen AB</v>
      </c>
      <c r="S92" s="384" t="str">
        <v>556748-9660</v>
      </c>
      <c r="T92" s="384" t="str">
        <v>Enigheten 13</v>
      </c>
      <c r="U92" s="384" t="str">
        <v>Kristinegatan 16</v>
      </c>
      <c r="V92" s="384" t="str">
        <v>Katrineholm</v>
      </c>
      <c r="W92" s="384">
        <v>62600</v>
      </c>
    </row>
    <row r="93" spans="1:23" x14ac:dyDescent="0.4">
      <c r="A93" t="s">
        <v>471</v>
      </c>
      <c r="B93" t="s">
        <v>472</v>
      </c>
      <c r="C93" t="s">
        <v>473</v>
      </c>
      <c r="D93">
        <v>63001</v>
      </c>
      <c r="E93" t="s">
        <v>474</v>
      </c>
      <c r="F93" t="s">
        <v>475</v>
      </c>
      <c r="G93" t="s">
        <v>476</v>
      </c>
      <c r="H93" t="s">
        <v>477</v>
      </c>
      <c r="I93">
        <v>9168967686</v>
      </c>
      <c r="J93" t="s">
        <v>478</v>
      </c>
      <c r="K93" t="s">
        <v>469</v>
      </c>
      <c r="L93" s="387" t="s">
        <v>479</v>
      </c>
      <c r="M93" t="s">
        <v>474</v>
      </c>
      <c r="R93" s="384" t="str">
        <v>Neobo Fjärilsvingen AB</v>
      </c>
      <c r="S93" s="384" t="str">
        <v>556751-3063</v>
      </c>
      <c r="T93" s="384" t="str">
        <v>Enigheten 6</v>
      </c>
      <c r="U93" s="384" t="str">
        <v>Kungsgatan 10-12</v>
      </c>
      <c r="V93" s="384" t="str">
        <v>Katrineholm</v>
      </c>
      <c r="W93" s="384">
        <v>62801</v>
      </c>
    </row>
    <row r="94" spans="1:23" x14ac:dyDescent="0.4">
      <c r="A94" t="s">
        <v>480</v>
      </c>
      <c r="B94" t="s">
        <v>481</v>
      </c>
      <c r="C94" t="s">
        <v>482</v>
      </c>
      <c r="D94">
        <v>63101</v>
      </c>
      <c r="E94" t="s">
        <v>483</v>
      </c>
      <c r="F94" t="s">
        <v>484</v>
      </c>
      <c r="G94" t="s">
        <v>485</v>
      </c>
      <c r="H94" t="s">
        <v>486</v>
      </c>
      <c r="I94">
        <v>9168968452</v>
      </c>
      <c r="J94" t="s">
        <v>487</v>
      </c>
      <c r="K94" t="s">
        <v>469</v>
      </c>
      <c r="L94" s="387" t="s">
        <v>470</v>
      </c>
      <c r="M94" t="s">
        <v>483</v>
      </c>
      <c r="R94" s="384" t="str">
        <v>Neobo Fjärilsvingen AB</v>
      </c>
      <c r="S94" s="384" t="str">
        <v>556786-2486</v>
      </c>
      <c r="T94" s="384" t="str">
        <v>Enigheten 7</v>
      </c>
      <c r="U94" s="384" t="str">
        <v>Kungsgatan 24</v>
      </c>
      <c r="V94" s="384" t="str">
        <v>Katrineholm</v>
      </c>
      <c r="W94" s="384">
        <v>63001</v>
      </c>
    </row>
    <row r="95" spans="1:23" x14ac:dyDescent="0.4">
      <c r="A95" t="s">
        <v>488</v>
      </c>
      <c r="B95" t="s">
        <v>489</v>
      </c>
      <c r="C95" t="s">
        <v>490</v>
      </c>
      <c r="D95">
        <v>63201</v>
      </c>
      <c r="E95" t="s">
        <v>491</v>
      </c>
      <c r="F95" t="s">
        <v>492</v>
      </c>
      <c r="G95" t="s">
        <v>493</v>
      </c>
      <c r="H95" t="s">
        <v>494</v>
      </c>
      <c r="I95">
        <v>9696711093</v>
      </c>
      <c r="J95" t="s">
        <v>495</v>
      </c>
      <c r="K95" t="s">
        <v>469</v>
      </c>
      <c r="L95" s="387" t="s">
        <v>470</v>
      </c>
      <c r="M95" t="s">
        <v>491</v>
      </c>
      <c r="R95" s="384" t="str">
        <v>Neobo Fjärilsvingen AB</v>
      </c>
      <c r="S95" s="384" t="str">
        <v>556786-2486</v>
      </c>
      <c r="T95" s="384" t="str">
        <v>Enigheten 8</v>
      </c>
      <c r="U95" s="384" t="str">
        <v>Kungsgatan 27</v>
      </c>
      <c r="V95" s="384" t="str">
        <v>Knivsta</v>
      </c>
      <c r="W95" s="384">
        <v>63101</v>
      </c>
    </row>
    <row r="96" spans="1:23" x14ac:dyDescent="0.4">
      <c r="A96" t="s">
        <v>496</v>
      </c>
      <c r="B96" t="s">
        <v>497</v>
      </c>
      <c r="C96" t="s">
        <v>498</v>
      </c>
      <c r="D96">
        <v>63301</v>
      </c>
      <c r="E96" t="s">
        <v>499</v>
      </c>
      <c r="F96" t="s">
        <v>500</v>
      </c>
      <c r="G96" t="s">
        <v>501</v>
      </c>
      <c r="H96" t="s">
        <v>502</v>
      </c>
      <c r="I96">
        <v>9696735423</v>
      </c>
      <c r="J96" t="s">
        <v>503</v>
      </c>
      <c r="K96" t="s">
        <v>469</v>
      </c>
      <c r="L96" s="387" t="s">
        <v>470</v>
      </c>
      <c r="M96" t="s">
        <v>499</v>
      </c>
      <c r="R96" s="384" t="str">
        <v>Neobo Fjärilsvingen AB</v>
      </c>
      <c r="S96" s="384" t="str">
        <v>556786-2486</v>
      </c>
      <c r="T96" s="384" t="str">
        <v>Enigheten 9-11</v>
      </c>
      <c r="U96" s="384" t="str">
        <v>Kungsgatan 28</v>
      </c>
      <c r="V96" s="384" t="str">
        <v>Köping</v>
      </c>
      <c r="W96" s="384">
        <v>63201</v>
      </c>
    </row>
    <row r="97" spans="1:23" x14ac:dyDescent="0.4">
      <c r="A97" t="s">
        <v>504</v>
      </c>
      <c r="B97" t="s">
        <v>505</v>
      </c>
      <c r="C97" t="s">
        <v>506</v>
      </c>
      <c r="D97">
        <v>63401</v>
      </c>
      <c r="E97" t="s">
        <v>507</v>
      </c>
      <c r="F97" t="s">
        <v>508</v>
      </c>
      <c r="G97" t="s">
        <v>509</v>
      </c>
      <c r="H97" t="s">
        <v>510</v>
      </c>
      <c r="I97">
        <v>9696735407</v>
      </c>
      <c r="J97" t="s">
        <v>511</v>
      </c>
      <c r="K97" t="s">
        <v>469</v>
      </c>
      <c r="L97" s="387" t="s">
        <v>470</v>
      </c>
      <c r="M97" t="s">
        <v>507</v>
      </c>
      <c r="R97" s="384" t="str">
        <v>Neobo Fjärilsvingen AB</v>
      </c>
      <c r="S97" s="384" t="str">
        <v>556786-2486</v>
      </c>
      <c r="T97" s="384" t="str">
        <v>Fagotten 6</v>
      </c>
      <c r="U97" s="384" t="str">
        <v>Kungsgatan 29</v>
      </c>
      <c r="V97" s="384" t="str">
        <v>Köping</v>
      </c>
      <c r="W97" s="384">
        <v>63301</v>
      </c>
    </row>
    <row r="98" spans="1:23" x14ac:dyDescent="0.4">
      <c r="A98" t="s">
        <v>512</v>
      </c>
      <c r="B98" t="s">
        <v>513</v>
      </c>
      <c r="C98" t="s">
        <v>514</v>
      </c>
      <c r="D98">
        <v>63501</v>
      </c>
      <c r="E98" t="s">
        <v>515</v>
      </c>
      <c r="F98" t="s">
        <v>516</v>
      </c>
      <c r="G98" t="s">
        <v>517</v>
      </c>
      <c r="H98" t="s">
        <v>518</v>
      </c>
      <c r="I98">
        <v>9696734202</v>
      </c>
      <c r="J98" t="s">
        <v>519</v>
      </c>
      <c r="K98" t="s">
        <v>469</v>
      </c>
      <c r="L98" s="387" t="s">
        <v>470</v>
      </c>
      <c r="M98" t="s">
        <v>515</v>
      </c>
      <c r="R98" s="384" t="str">
        <v>Neobo Färgaren HB</v>
      </c>
      <c r="S98" s="384" t="str">
        <v>556786-2486</v>
      </c>
      <c r="T98" s="384" t="str">
        <v>Fagotten 7</v>
      </c>
      <c r="U98" s="384" t="str">
        <v>Kungsgatan 40-42</v>
      </c>
      <c r="V98" s="384" t="str">
        <v>Köping</v>
      </c>
      <c r="W98" s="384">
        <v>63401</v>
      </c>
    </row>
    <row r="99" spans="1:23" x14ac:dyDescent="0.4">
      <c r="A99" t="s">
        <v>520</v>
      </c>
      <c r="B99" t="s">
        <v>521</v>
      </c>
      <c r="C99" t="s">
        <v>522</v>
      </c>
      <c r="D99">
        <v>63601</v>
      </c>
      <c r="E99" t="s">
        <v>523</v>
      </c>
      <c r="F99" t="s">
        <v>524</v>
      </c>
      <c r="G99" t="s">
        <v>525</v>
      </c>
      <c r="H99" t="s">
        <v>526</v>
      </c>
      <c r="I99">
        <v>9696734210</v>
      </c>
      <c r="J99" t="s">
        <v>527</v>
      </c>
      <c r="K99" t="s">
        <v>469</v>
      </c>
      <c r="L99" s="387" t="s">
        <v>470</v>
      </c>
      <c r="M99" t="s">
        <v>523</v>
      </c>
      <c r="R99" s="384" t="str">
        <v>Neobo Gustaf HB</v>
      </c>
      <c r="S99" s="384" t="str">
        <v>556798-6269</v>
      </c>
      <c r="T99" s="384" t="str">
        <v>Fasanen 4</v>
      </c>
      <c r="U99" s="384" t="str">
        <v>Kungsgatan 40-42, Alströmersgatan 5</v>
      </c>
      <c r="V99" s="384" t="str">
        <v>Köping</v>
      </c>
      <c r="W99" s="384">
        <v>63501</v>
      </c>
    </row>
    <row r="100" spans="1:23" x14ac:dyDescent="0.4">
      <c r="A100" t="s">
        <v>528</v>
      </c>
      <c r="B100" t="s">
        <v>529</v>
      </c>
      <c r="C100" t="s">
        <v>530</v>
      </c>
      <c r="D100">
        <v>63701</v>
      </c>
      <c r="E100" t="s">
        <v>531</v>
      </c>
      <c r="F100" t="s">
        <v>532</v>
      </c>
      <c r="G100" t="s">
        <v>533</v>
      </c>
      <c r="H100" t="s">
        <v>534</v>
      </c>
      <c r="I100">
        <v>9168319763</v>
      </c>
      <c r="J100" t="s">
        <v>535</v>
      </c>
      <c r="K100" t="s">
        <v>469</v>
      </c>
      <c r="L100" s="387" t="s">
        <v>479</v>
      </c>
      <c r="M100" t="s">
        <v>531</v>
      </c>
      <c r="R100" s="384" t="str">
        <v>Neobo Gävle 2 AB</v>
      </c>
      <c r="S100" s="384" t="str">
        <v>556798-6269</v>
      </c>
      <c r="T100" s="384" t="str">
        <v>Fasanen 6</v>
      </c>
      <c r="U100" s="384" t="str">
        <v>Kungsvägen 104 A-B, 112 C, 130  A</v>
      </c>
      <c r="V100" s="384" t="str">
        <v>Köping</v>
      </c>
      <c r="W100" s="384">
        <v>63601</v>
      </c>
    </row>
    <row r="101" spans="1:23" x14ac:dyDescent="0.4">
      <c r="A101" t="s">
        <v>528</v>
      </c>
      <c r="B101" t="s">
        <v>529</v>
      </c>
      <c r="C101" t="s">
        <v>530</v>
      </c>
      <c r="D101">
        <v>63702</v>
      </c>
      <c r="E101" t="s">
        <v>536</v>
      </c>
      <c r="F101" t="s">
        <v>532</v>
      </c>
      <c r="G101" t="s">
        <v>533</v>
      </c>
      <c r="H101" t="s">
        <v>534</v>
      </c>
      <c r="I101">
        <v>9168319763</v>
      </c>
      <c r="J101" t="s">
        <v>537</v>
      </c>
      <c r="K101" t="s">
        <v>469</v>
      </c>
      <c r="L101" s="387" t="s">
        <v>479</v>
      </c>
      <c r="M101" t="s">
        <v>536</v>
      </c>
      <c r="R101" s="384" t="str">
        <v>Neobo Helsingborg 5 AB</v>
      </c>
      <c r="S101" s="384" t="str">
        <v>556798-6269</v>
      </c>
      <c r="T101" s="384" t="str">
        <v>Fenja 11</v>
      </c>
      <c r="U101" s="384" t="str">
        <v>Kungsvägen 120</v>
      </c>
      <c r="V101" s="384" t="str">
        <v>Köping</v>
      </c>
      <c r="W101" s="384">
        <v>63701</v>
      </c>
    </row>
    <row r="102" spans="1:23" x14ac:dyDescent="0.4">
      <c r="A102" t="s">
        <v>528</v>
      </c>
      <c r="B102" t="s">
        <v>529</v>
      </c>
      <c r="C102" t="s">
        <v>530</v>
      </c>
      <c r="D102">
        <v>63703</v>
      </c>
      <c r="E102" t="s">
        <v>538</v>
      </c>
      <c r="F102" t="s">
        <v>532</v>
      </c>
      <c r="G102" t="s">
        <v>533</v>
      </c>
      <c r="H102" t="s">
        <v>534</v>
      </c>
      <c r="I102">
        <v>9168319763</v>
      </c>
      <c r="J102" t="s">
        <v>539</v>
      </c>
      <c r="K102" t="s">
        <v>469</v>
      </c>
      <c r="L102" s="387" t="s">
        <v>479</v>
      </c>
      <c r="M102" t="s">
        <v>538</v>
      </c>
      <c r="R102" s="384" t="str">
        <v>Neobo Holdco 1 AB</v>
      </c>
      <c r="S102" s="384" t="str">
        <v>556810-8293</v>
      </c>
      <c r="T102" s="384" t="str">
        <v>Fiskeby 4:123</v>
      </c>
      <c r="U102" s="384" t="str">
        <v>Kustvägen 50</v>
      </c>
      <c r="V102" s="384" t="str">
        <v>Köping</v>
      </c>
      <c r="W102" s="384">
        <v>63702</v>
      </c>
    </row>
    <row r="103" spans="1:23" x14ac:dyDescent="0.4">
      <c r="A103" t="s">
        <v>528</v>
      </c>
      <c r="B103" t="s">
        <v>529</v>
      </c>
      <c r="C103" t="s">
        <v>530</v>
      </c>
      <c r="D103">
        <v>63704</v>
      </c>
      <c r="E103" t="s">
        <v>540</v>
      </c>
      <c r="F103" t="s">
        <v>532</v>
      </c>
      <c r="G103" t="s">
        <v>533</v>
      </c>
      <c r="H103" t="s">
        <v>534</v>
      </c>
      <c r="I103">
        <v>9168319763</v>
      </c>
      <c r="J103" t="s">
        <v>541</v>
      </c>
      <c r="K103" t="s">
        <v>469</v>
      </c>
      <c r="L103" s="387" t="s">
        <v>479</v>
      </c>
      <c r="M103" t="s">
        <v>540</v>
      </c>
      <c r="R103" s="384" t="str">
        <v>Neobo i Enköping AB</v>
      </c>
      <c r="S103" s="384" t="str">
        <v>556847-1451</v>
      </c>
      <c r="T103" s="384" t="str">
        <v>Fisken 2</v>
      </c>
      <c r="U103" s="384" t="str">
        <v>Kyrkogatan 20</v>
      </c>
      <c r="V103" s="384" t="str">
        <v>Köping</v>
      </c>
      <c r="W103" s="384">
        <v>63703</v>
      </c>
    </row>
    <row r="104" spans="1:23" x14ac:dyDescent="0.4">
      <c r="A104" t="s">
        <v>528</v>
      </c>
      <c r="B104" t="s">
        <v>529</v>
      </c>
      <c r="C104" t="s">
        <v>530</v>
      </c>
      <c r="D104">
        <v>63705</v>
      </c>
      <c r="E104" t="s">
        <v>542</v>
      </c>
      <c r="F104" t="s">
        <v>532</v>
      </c>
      <c r="G104" t="s">
        <v>533</v>
      </c>
      <c r="H104" t="s">
        <v>534</v>
      </c>
      <c r="I104">
        <v>9168319763</v>
      </c>
      <c r="J104" t="s">
        <v>543</v>
      </c>
      <c r="K104" t="s">
        <v>469</v>
      </c>
      <c r="L104" s="387" t="s">
        <v>479</v>
      </c>
      <c r="M104" t="s">
        <v>542</v>
      </c>
      <c r="R104" s="384" t="str">
        <v>Neobo i Enköping AB</v>
      </c>
      <c r="S104" s="384" t="str">
        <v>556847-1451</v>
      </c>
      <c r="T104" s="384" t="str">
        <v>Fjolner 5</v>
      </c>
      <c r="U104" s="384" t="str">
        <v>Kyrkogatan 38</v>
      </c>
      <c r="V104" s="384" t="str">
        <v>Köping</v>
      </c>
      <c r="W104" s="384">
        <v>63704</v>
      </c>
    </row>
    <row r="105" spans="1:23" x14ac:dyDescent="0.4">
      <c r="A105" t="s">
        <v>544</v>
      </c>
      <c r="B105" t="s">
        <v>545</v>
      </c>
      <c r="C105" t="s">
        <v>546</v>
      </c>
      <c r="D105">
        <v>63801</v>
      </c>
      <c r="E105" t="s">
        <v>547</v>
      </c>
      <c r="F105" t="s">
        <v>548</v>
      </c>
      <c r="G105" t="s">
        <v>549</v>
      </c>
      <c r="H105" t="s">
        <v>550</v>
      </c>
      <c r="I105">
        <v>5590038617</v>
      </c>
      <c r="J105" t="s">
        <v>551</v>
      </c>
      <c r="K105" t="s">
        <v>552</v>
      </c>
      <c r="L105" s="387" t="s">
        <v>553</v>
      </c>
      <c r="M105" t="s">
        <v>547</v>
      </c>
      <c r="R105" s="384" t="str">
        <v>Neobo i Enköping AB</v>
      </c>
      <c r="S105" s="384" t="str">
        <v>556882-0830</v>
      </c>
      <c r="T105" s="384" t="str">
        <v>Fjärilen 12</v>
      </c>
      <c r="U105" s="384" t="str">
        <v>Källehorvavägen 10</v>
      </c>
      <c r="V105" s="384" t="str">
        <v>Köping</v>
      </c>
      <c r="W105" s="384">
        <v>63705</v>
      </c>
    </row>
    <row r="106" spans="1:23" x14ac:dyDescent="0.4">
      <c r="A106" t="s">
        <v>554</v>
      </c>
      <c r="B106" t="s">
        <v>555</v>
      </c>
      <c r="C106" t="s">
        <v>556</v>
      </c>
      <c r="D106">
        <v>63901</v>
      </c>
      <c r="E106" t="s">
        <v>557</v>
      </c>
      <c r="F106" t="s">
        <v>558</v>
      </c>
      <c r="G106" t="s">
        <v>559</v>
      </c>
      <c r="H106" t="s">
        <v>560</v>
      </c>
      <c r="I106">
        <v>5590810734</v>
      </c>
      <c r="J106" t="s">
        <v>561</v>
      </c>
      <c r="K106" t="s">
        <v>562</v>
      </c>
      <c r="L106" s="387" t="s">
        <v>563</v>
      </c>
      <c r="M106" t="s">
        <v>557</v>
      </c>
      <c r="R106" s="384" t="str">
        <v>Neobo i Enköping AB</v>
      </c>
      <c r="S106" s="384" t="str">
        <v>556883-4989</v>
      </c>
      <c r="T106" s="384" t="str">
        <v>Fjärilen 13</v>
      </c>
      <c r="U106" s="384" t="str">
        <v>Köpmangatan 31</v>
      </c>
      <c r="V106" s="384" t="str">
        <v>Köping</v>
      </c>
      <c r="W106" s="384">
        <v>63801</v>
      </c>
    </row>
    <row r="107" spans="1:23" x14ac:dyDescent="0.4">
      <c r="A107" t="s">
        <v>554</v>
      </c>
      <c r="B107" t="s">
        <v>555</v>
      </c>
      <c r="C107" t="s">
        <v>556</v>
      </c>
      <c r="D107">
        <v>63902</v>
      </c>
      <c r="E107" t="s">
        <v>564</v>
      </c>
      <c r="F107" t="s">
        <v>558</v>
      </c>
      <c r="G107" t="s">
        <v>559</v>
      </c>
      <c r="H107" t="s">
        <v>560</v>
      </c>
      <c r="I107">
        <v>5590810734</v>
      </c>
      <c r="J107" t="s">
        <v>565</v>
      </c>
      <c r="K107" t="s">
        <v>562</v>
      </c>
      <c r="L107" s="387" t="s">
        <v>566</v>
      </c>
      <c r="M107" t="s">
        <v>564</v>
      </c>
      <c r="R107" s="384" t="str">
        <v>Neobo i Enköping AB</v>
      </c>
      <c r="S107" s="384" t="str">
        <v>556883-4989</v>
      </c>
      <c r="T107" s="384" t="str">
        <v>Fjärilen 14</v>
      </c>
      <c r="U107" s="384" t="str">
        <v>Landbogatan 2, Storgatan 7-9 A-C</v>
      </c>
      <c r="V107" s="384" t="str">
        <v>Köping</v>
      </c>
      <c r="W107" s="384">
        <v>63901</v>
      </c>
    </row>
    <row r="108" spans="1:23" x14ac:dyDescent="0.4">
      <c r="A108" t="s">
        <v>554</v>
      </c>
      <c r="B108" t="s">
        <v>555</v>
      </c>
      <c r="C108" t="s">
        <v>556</v>
      </c>
      <c r="D108">
        <v>63903</v>
      </c>
      <c r="E108" t="s">
        <v>567</v>
      </c>
      <c r="F108" t="s">
        <v>558</v>
      </c>
      <c r="G108" t="s">
        <v>559</v>
      </c>
      <c r="H108" t="s">
        <v>560</v>
      </c>
      <c r="I108">
        <v>5590810734</v>
      </c>
      <c r="J108" t="s">
        <v>568</v>
      </c>
      <c r="K108" t="s">
        <v>562</v>
      </c>
      <c r="L108" s="387" t="s">
        <v>566</v>
      </c>
      <c r="M108" t="s">
        <v>567</v>
      </c>
      <c r="R108" s="384" t="str">
        <v>Neobo i Enköping AB</v>
      </c>
      <c r="S108" s="384" t="str">
        <v>556893-6677</v>
      </c>
      <c r="T108" s="384" t="str">
        <v>Fjärilen 16</v>
      </c>
      <c r="U108" s="384" t="str">
        <v>Lars Olofs Gata 11</v>
      </c>
      <c r="V108" s="384" t="str">
        <v>Köping</v>
      </c>
      <c r="W108" s="384">
        <v>63902</v>
      </c>
    </row>
    <row r="109" spans="1:23" x14ac:dyDescent="0.4">
      <c r="A109" t="s">
        <v>554</v>
      </c>
      <c r="B109" t="s">
        <v>555</v>
      </c>
      <c r="C109" t="s">
        <v>556</v>
      </c>
      <c r="D109">
        <v>63904</v>
      </c>
      <c r="E109" t="s">
        <v>569</v>
      </c>
      <c r="F109" t="s">
        <v>558</v>
      </c>
      <c r="G109" t="s">
        <v>559</v>
      </c>
      <c r="H109" t="s">
        <v>560</v>
      </c>
      <c r="I109">
        <v>5590810734</v>
      </c>
      <c r="J109" t="s">
        <v>570</v>
      </c>
      <c r="K109" t="s">
        <v>562</v>
      </c>
      <c r="L109" s="387" t="s">
        <v>571</v>
      </c>
      <c r="M109" t="s">
        <v>569</v>
      </c>
      <c r="R109" s="384" t="str">
        <v>Neobo i Märsta AB</v>
      </c>
      <c r="S109" s="384" t="str">
        <v>556897-8257</v>
      </c>
      <c r="T109" s="384" t="str">
        <v>Fjärilen 17</v>
      </c>
      <c r="U109" s="384" t="str">
        <v>Lilla Sveagatan 1</v>
      </c>
      <c r="V109" s="384" t="str">
        <v>Köping</v>
      </c>
      <c r="W109" s="384">
        <v>63903</v>
      </c>
    </row>
    <row r="110" spans="1:23" x14ac:dyDescent="0.4">
      <c r="A110" t="s">
        <v>554</v>
      </c>
      <c r="B110" t="s">
        <v>555</v>
      </c>
      <c r="C110" t="s">
        <v>556</v>
      </c>
      <c r="D110">
        <v>63905</v>
      </c>
      <c r="E110" t="s">
        <v>572</v>
      </c>
      <c r="F110" t="s">
        <v>558</v>
      </c>
      <c r="G110" t="s">
        <v>559</v>
      </c>
      <c r="H110" t="s">
        <v>560</v>
      </c>
      <c r="I110">
        <v>5590810734</v>
      </c>
      <c r="J110" t="s">
        <v>573</v>
      </c>
      <c r="K110" t="s">
        <v>562</v>
      </c>
      <c r="L110" s="387" t="s">
        <v>571</v>
      </c>
      <c r="M110" t="s">
        <v>572</v>
      </c>
      <c r="R110" s="384" t="str">
        <v>Neobo Isaksdal AB</v>
      </c>
      <c r="S110" s="384" t="str">
        <v>556919-3773</v>
      </c>
      <c r="T110" s="384" t="str">
        <v>Fjärilen 19</v>
      </c>
      <c r="U110" s="384" t="str">
        <v>Lindängsvägen 17-19</v>
      </c>
      <c r="V110" s="384" t="str">
        <v>Köping</v>
      </c>
      <c r="W110" s="384">
        <v>63904</v>
      </c>
    </row>
    <row r="111" spans="1:23" x14ac:dyDescent="0.4">
      <c r="A111" t="s">
        <v>554</v>
      </c>
      <c r="B111" t="s">
        <v>555</v>
      </c>
      <c r="C111" t="s">
        <v>556</v>
      </c>
      <c r="D111">
        <v>63906</v>
      </c>
      <c r="E111" t="s">
        <v>574</v>
      </c>
      <c r="F111" t="s">
        <v>558</v>
      </c>
      <c r="G111" t="s">
        <v>559</v>
      </c>
      <c r="H111" t="s">
        <v>560</v>
      </c>
      <c r="I111">
        <v>5590810734</v>
      </c>
      <c r="J111" t="s">
        <v>575</v>
      </c>
      <c r="K111" t="s">
        <v>562</v>
      </c>
      <c r="L111" s="387" t="s">
        <v>576</v>
      </c>
      <c r="M111" t="s">
        <v>574</v>
      </c>
      <c r="R111" s="384" t="str">
        <v>Neobo Järna AB</v>
      </c>
      <c r="S111" s="384" t="str">
        <v>556919-3773</v>
      </c>
      <c r="T111" s="384" t="str">
        <v>Fjärilen 9</v>
      </c>
      <c r="U111" s="384" t="str">
        <v>Lindängsvägen 5-9</v>
      </c>
      <c r="V111" s="384" t="str">
        <v>Köping</v>
      </c>
      <c r="W111" s="384">
        <v>63905</v>
      </c>
    </row>
    <row r="112" spans="1:23" x14ac:dyDescent="0.4">
      <c r="A112" t="s">
        <v>577</v>
      </c>
      <c r="B112" t="s">
        <v>578</v>
      </c>
      <c r="C112" t="s">
        <v>579</v>
      </c>
      <c r="D112">
        <v>64301</v>
      </c>
      <c r="E112" t="s">
        <v>580</v>
      </c>
      <c r="F112" t="s">
        <v>581</v>
      </c>
      <c r="G112" t="s">
        <v>582</v>
      </c>
      <c r="H112" t="s">
        <v>583</v>
      </c>
      <c r="I112">
        <v>9696915009</v>
      </c>
      <c r="J112" t="s">
        <v>584</v>
      </c>
      <c r="K112" t="s">
        <v>585</v>
      </c>
      <c r="L112" s="387" t="s">
        <v>586</v>
      </c>
      <c r="M112" t="s">
        <v>580</v>
      </c>
      <c r="R112" s="384" t="str">
        <v>Neobo Karlstad KB</v>
      </c>
      <c r="S112" s="384" t="str">
        <v>556919-3773</v>
      </c>
      <c r="T112" s="384" t="str">
        <v>Flundran 1</v>
      </c>
      <c r="U112" s="384" t="str">
        <v>Lindängsvägen 8</v>
      </c>
      <c r="V112" s="384" t="str">
        <v>Luleå</v>
      </c>
      <c r="W112" s="384">
        <v>63906</v>
      </c>
    </row>
    <row r="113" spans="1:23" x14ac:dyDescent="0.4">
      <c r="A113" t="s">
        <v>587</v>
      </c>
      <c r="B113" t="s">
        <v>588</v>
      </c>
      <c r="C113" t="s">
        <v>589</v>
      </c>
      <c r="D113">
        <v>64401</v>
      </c>
      <c r="E113" t="s">
        <v>590</v>
      </c>
      <c r="F113" t="s">
        <v>591</v>
      </c>
      <c r="G113" t="s">
        <v>592</v>
      </c>
      <c r="H113" t="s">
        <v>593</v>
      </c>
      <c r="I113">
        <v>9696917625</v>
      </c>
      <c r="J113" t="s">
        <v>594</v>
      </c>
      <c r="K113" t="s">
        <v>585</v>
      </c>
      <c r="L113" s="387" t="s">
        <v>595</v>
      </c>
      <c r="M113" t="s">
        <v>590</v>
      </c>
      <c r="R113" s="384" t="str">
        <v>Neobo Karlstad KB</v>
      </c>
      <c r="S113" s="384" t="str">
        <v>556919-3773</v>
      </c>
      <c r="T113" s="384" t="str">
        <v>Frej 6</v>
      </c>
      <c r="U113" s="384" t="str">
        <v>Lomvägen 23-25</v>
      </c>
      <c r="V113" s="384" t="str">
        <v>Malmö</v>
      </c>
      <c r="W113" s="384">
        <v>64301</v>
      </c>
    </row>
    <row r="114" spans="1:23" x14ac:dyDescent="0.4">
      <c r="A114" t="s">
        <v>596</v>
      </c>
      <c r="B114" t="s">
        <v>597</v>
      </c>
      <c r="C114" t="s">
        <v>598</v>
      </c>
      <c r="D114">
        <v>64501</v>
      </c>
      <c r="E114" t="s">
        <v>599</v>
      </c>
      <c r="F114" t="s">
        <v>600</v>
      </c>
      <c r="G114" t="s">
        <v>601</v>
      </c>
      <c r="H114" t="s">
        <v>602</v>
      </c>
      <c r="I114">
        <v>9678002842</v>
      </c>
      <c r="J114" t="s">
        <v>603</v>
      </c>
      <c r="K114" t="s">
        <v>585</v>
      </c>
      <c r="L114" s="387" t="s">
        <v>604</v>
      </c>
      <c r="M114" t="s">
        <v>599</v>
      </c>
      <c r="R114" s="384" t="str">
        <v>Neobo Karlstad KB</v>
      </c>
      <c r="S114" s="384" t="str">
        <v>556950-8400</v>
      </c>
      <c r="T114" s="384" t="str">
        <v>Fårbo 12:3</v>
      </c>
      <c r="U114" s="384" t="str">
        <v>Lärksoppsgatan 10-136</v>
      </c>
      <c r="V114" s="384" t="str">
        <v>Mariestad</v>
      </c>
      <c r="W114" s="384">
        <v>64401</v>
      </c>
    </row>
    <row r="115" spans="1:23" x14ac:dyDescent="0.4">
      <c r="A115" t="s">
        <v>605</v>
      </c>
      <c r="B115" t="s">
        <v>606</v>
      </c>
      <c r="C115" t="s">
        <v>607</v>
      </c>
      <c r="D115">
        <v>64600</v>
      </c>
      <c r="E115" t="s">
        <v>1548</v>
      </c>
      <c r="F115" t="s">
        <v>608</v>
      </c>
      <c r="G115" t="s">
        <v>609</v>
      </c>
      <c r="H115" t="s">
        <v>610</v>
      </c>
      <c r="I115">
        <v>5593196883</v>
      </c>
      <c r="J115" t="s">
        <v>1538</v>
      </c>
      <c r="K115" t="s">
        <v>1539</v>
      </c>
      <c r="L115" s="387" t="s">
        <v>1540</v>
      </c>
      <c r="M115" t="s">
        <v>1548</v>
      </c>
      <c r="R115" s="384" t="str">
        <v>Neobo Karlstad KB</v>
      </c>
      <c r="S115" s="384" t="str">
        <v>556975-6504</v>
      </c>
      <c r="T115" s="384" t="str">
        <v>Fårbo 30:2</v>
      </c>
      <c r="U115" s="384" t="str">
        <v>Lövlundsvägen 18-22, Åkargränd 5</v>
      </c>
      <c r="V115" s="384" t="str">
        <v>Mariestad</v>
      </c>
      <c r="W115" s="384">
        <v>64501</v>
      </c>
    </row>
    <row r="116" spans="1:23" x14ac:dyDescent="0.4">
      <c r="A116" t="s">
        <v>611</v>
      </c>
      <c r="B116" t="s">
        <v>612</v>
      </c>
      <c r="C116" t="s">
        <v>613</v>
      </c>
      <c r="D116">
        <v>64703</v>
      </c>
      <c r="E116" t="s">
        <v>614</v>
      </c>
      <c r="F116" t="s">
        <v>615</v>
      </c>
      <c r="G116" t="s">
        <v>616</v>
      </c>
      <c r="H116" t="s">
        <v>617</v>
      </c>
      <c r="I116">
        <v>5593235947</v>
      </c>
      <c r="J116" t="s">
        <v>618</v>
      </c>
      <c r="K116" t="s">
        <v>619</v>
      </c>
      <c r="L116" s="387" t="s">
        <v>620</v>
      </c>
      <c r="M116" t="s">
        <v>614</v>
      </c>
      <c r="R116" s="384" t="str">
        <v>Neobo Katrineholm AB</v>
      </c>
      <c r="S116" s="384" t="str">
        <v>556975-6504</v>
      </c>
      <c r="T116" s="384" t="str">
        <v>Fårbo 8:13</v>
      </c>
      <c r="U116" s="384" t="str">
        <v>Mariagatan 8</v>
      </c>
      <c r="V116" s="384" t="str">
        <v>Mariestad</v>
      </c>
      <c r="W116" s="384">
        <v>64600</v>
      </c>
    </row>
    <row r="117" spans="1:23" x14ac:dyDescent="0.4">
      <c r="A117" t="s">
        <v>611</v>
      </c>
      <c r="B117" t="s">
        <v>612</v>
      </c>
      <c r="C117" t="s">
        <v>613</v>
      </c>
      <c r="D117">
        <v>64704</v>
      </c>
      <c r="E117" t="s">
        <v>621</v>
      </c>
      <c r="F117" t="s">
        <v>615</v>
      </c>
      <c r="G117" t="s">
        <v>616</v>
      </c>
      <c r="H117" t="s">
        <v>617</v>
      </c>
      <c r="I117">
        <v>5593235947</v>
      </c>
      <c r="J117" t="s">
        <v>622</v>
      </c>
      <c r="K117" t="s">
        <v>619</v>
      </c>
      <c r="L117" s="387" t="s">
        <v>620</v>
      </c>
      <c r="M117" t="s">
        <v>621</v>
      </c>
      <c r="R117" s="384" t="str">
        <v>Neobo Katrineholm AB</v>
      </c>
      <c r="S117" s="384" t="str">
        <v>556975-6504</v>
      </c>
      <c r="T117" s="384" t="str">
        <v>Färgaren 11</v>
      </c>
      <c r="U117" s="384" t="str">
        <v>Mariebergsgatan 1</v>
      </c>
      <c r="V117" s="384" t="str">
        <v>Mariestad</v>
      </c>
      <c r="W117" s="384">
        <v>64703</v>
      </c>
    </row>
    <row r="118" spans="1:23" x14ac:dyDescent="0.4">
      <c r="A118" t="s">
        <v>611</v>
      </c>
      <c r="B118" t="s">
        <v>612</v>
      </c>
      <c r="C118" t="s">
        <v>613</v>
      </c>
      <c r="D118">
        <v>64706</v>
      </c>
      <c r="E118" t="s">
        <v>623</v>
      </c>
      <c r="F118" t="s">
        <v>615</v>
      </c>
      <c r="G118" t="s">
        <v>616</v>
      </c>
      <c r="H118" t="s">
        <v>617</v>
      </c>
      <c r="I118">
        <v>5593235947</v>
      </c>
      <c r="J118" t="s">
        <v>624</v>
      </c>
      <c r="K118" t="s">
        <v>619</v>
      </c>
      <c r="L118" s="387" t="s">
        <v>625</v>
      </c>
      <c r="M118" t="s">
        <v>623</v>
      </c>
      <c r="R118" s="384" t="str">
        <v>Neobo Katrineholm AB</v>
      </c>
      <c r="S118" s="384" t="str">
        <v>556975-6504</v>
      </c>
      <c r="T118" s="384" t="str">
        <v>Förståndet 14</v>
      </c>
      <c r="U118" s="384" t="str">
        <v>Mariebergsgatan 3 A-D</v>
      </c>
      <c r="V118" s="384" t="str">
        <v>Mariestad</v>
      </c>
      <c r="W118" s="384">
        <v>64704</v>
      </c>
    </row>
    <row r="119" spans="1:23" x14ac:dyDescent="0.4">
      <c r="A119" t="s">
        <v>611</v>
      </c>
      <c r="B119" t="s">
        <v>612</v>
      </c>
      <c r="C119" t="s">
        <v>613</v>
      </c>
      <c r="D119">
        <v>64708</v>
      </c>
      <c r="E119" t="s">
        <v>626</v>
      </c>
      <c r="F119" t="s">
        <v>615</v>
      </c>
      <c r="G119" t="s">
        <v>616</v>
      </c>
      <c r="H119" t="s">
        <v>617</v>
      </c>
      <c r="I119">
        <v>5593235947</v>
      </c>
      <c r="J119" t="s">
        <v>627</v>
      </c>
      <c r="K119" t="s">
        <v>619</v>
      </c>
      <c r="L119" s="387" t="s">
        <v>628</v>
      </c>
      <c r="M119" t="s">
        <v>626</v>
      </c>
      <c r="R119" s="384" t="str">
        <v>Neobo Katrineholm AB</v>
      </c>
      <c r="S119" s="384" t="str">
        <v>556975-6504</v>
      </c>
      <c r="T119" s="384" t="str">
        <v>Gimle 15</v>
      </c>
      <c r="U119" s="384" t="str">
        <v>Marknadsgatan 12, Skötegårdsgatan 7, Nygatan 6 A-B</v>
      </c>
      <c r="V119" s="384" t="str">
        <v>Mariestad</v>
      </c>
      <c r="W119" s="384">
        <v>64706</v>
      </c>
    </row>
    <row r="120" spans="1:23" x14ac:dyDescent="0.4">
      <c r="A120" t="s">
        <v>611</v>
      </c>
      <c r="B120" t="s">
        <v>612</v>
      </c>
      <c r="C120" t="s">
        <v>613</v>
      </c>
      <c r="D120">
        <v>64709</v>
      </c>
      <c r="E120" t="s">
        <v>629</v>
      </c>
      <c r="F120" t="s">
        <v>615</v>
      </c>
      <c r="G120" t="s">
        <v>616</v>
      </c>
      <c r="H120" t="s">
        <v>617</v>
      </c>
      <c r="I120">
        <v>5593235947</v>
      </c>
      <c r="J120" t="s">
        <v>630</v>
      </c>
      <c r="K120" t="s">
        <v>619</v>
      </c>
      <c r="L120" s="387" t="s">
        <v>628</v>
      </c>
      <c r="M120" t="s">
        <v>629</v>
      </c>
      <c r="R120" s="384" t="str">
        <v>Neobo Katrineholm AB</v>
      </c>
      <c r="S120" s="384" t="str">
        <v>556975-6520</v>
      </c>
      <c r="T120" s="384" t="str">
        <v>Granlo 15:1</v>
      </c>
      <c r="U120" s="384" t="str">
        <v>Marknadsgatan 7</v>
      </c>
      <c r="V120" s="384" t="str">
        <v>Mariestad</v>
      </c>
      <c r="W120" s="384">
        <v>64708</v>
      </c>
    </row>
    <row r="121" spans="1:23" x14ac:dyDescent="0.4">
      <c r="A121" t="s">
        <v>631</v>
      </c>
      <c r="B121" t="s">
        <v>632</v>
      </c>
      <c r="C121" t="s">
        <v>633</v>
      </c>
      <c r="D121">
        <v>65501</v>
      </c>
      <c r="E121" t="s">
        <v>634</v>
      </c>
      <c r="F121" t="s">
        <v>635</v>
      </c>
      <c r="G121" t="s">
        <v>636</v>
      </c>
      <c r="H121" t="s">
        <v>637</v>
      </c>
      <c r="I121">
        <v>5593266322</v>
      </c>
      <c r="J121" t="s">
        <v>638</v>
      </c>
      <c r="K121" t="s">
        <v>639</v>
      </c>
      <c r="L121" s="387" t="s">
        <v>640</v>
      </c>
      <c r="M121" t="s">
        <v>634</v>
      </c>
      <c r="R121" s="384" t="str">
        <v>Neobo Katrineholm AB</v>
      </c>
      <c r="S121" s="384" t="str">
        <v>556975-6520</v>
      </c>
      <c r="T121" s="384" t="str">
        <v>Gredelby 7:85</v>
      </c>
      <c r="U121" s="384" t="str">
        <v>Marumsgatan 11</v>
      </c>
      <c r="V121" s="384" t="str">
        <v>Motala</v>
      </c>
      <c r="W121" s="384">
        <v>64709</v>
      </c>
    </row>
    <row r="122" spans="1:23" x14ac:dyDescent="0.4">
      <c r="A122" t="s">
        <v>631</v>
      </c>
      <c r="B122" t="s">
        <v>632</v>
      </c>
      <c r="C122" t="s">
        <v>633</v>
      </c>
      <c r="D122">
        <v>65502</v>
      </c>
      <c r="E122" t="s">
        <v>641</v>
      </c>
      <c r="F122" t="s">
        <v>635</v>
      </c>
      <c r="G122" t="s">
        <v>636</v>
      </c>
      <c r="H122" t="s">
        <v>637</v>
      </c>
      <c r="I122">
        <v>5593266322</v>
      </c>
      <c r="J122" t="s">
        <v>642</v>
      </c>
      <c r="K122" t="s">
        <v>639</v>
      </c>
      <c r="L122" s="387" t="s">
        <v>640</v>
      </c>
      <c r="M122" t="s">
        <v>641</v>
      </c>
      <c r="R122" s="384" t="str">
        <v>Neobo Katrineholm AB</v>
      </c>
      <c r="S122" s="384" t="str">
        <v>556975-6520</v>
      </c>
      <c r="T122" s="384" t="str">
        <v>Gustaf 3</v>
      </c>
      <c r="U122" s="384" t="str">
        <v>Marumsgatan 13</v>
      </c>
      <c r="V122" s="384" t="str">
        <v>Mysingö</v>
      </c>
      <c r="W122" s="384">
        <v>65501</v>
      </c>
    </row>
    <row r="123" spans="1:23" x14ac:dyDescent="0.4">
      <c r="A123" t="s">
        <v>631</v>
      </c>
      <c r="B123" t="s">
        <v>632</v>
      </c>
      <c r="C123" t="s">
        <v>633</v>
      </c>
      <c r="D123">
        <v>65503</v>
      </c>
      <c r="E123" t="s">
        <v>643</v>
      </c>
      <c r="F123" t="s">
        <v>635</v>
      </c>
      <c r="G123" t="s">
        <v>636</v>
      </c>
      <c r="H123" t="s">
        <v>637</v>
      </c>
      <c r="I123">
        <v>5593266322</v>
      </c>
      <c r="J123" t="s">
        <v>644</v>
      </c>
      <c r="K123" t="s">
        <v>639</v>
      </c>
      <c r="L123" s="387" t="s">
        <v>640</v>
      </c>
      <c r="M123" t="s">
        <v>643</v>
      </c>
      <c r="R123" s="384" t="str">
        <v>Neobo Katrineholm AB</v>
      </c>
      <c r="S123" s="384" t="str">
        <v>556976-6925</v>
      </c>
      <c r="T123" s="384" t="str">
        <v>Gånsta 2:2</v>
      </c>
      <c r="U123" s="384" t="str">
        <v>Mellersta Stenbocksgatan 9</v>
      </c>
      <c r="V123" s="384" t="str">
        <v>Mysingö</v>
      </c>
      <c r="W123" s="384">
        <v>65502</v>
      </c>
    </row>
    <row r="124" spans="1:23" x14ac:dyDescent="0.4">
      <c r="A124" t="s">
        <v>631</v>
      </c>
      <c r="B124" t="s">
        <v>632</v>
      </c>
      <c r="C124" t="s">
        <v>633</v>
      </c>
      <c r="D124">
        <v>65504</v>
      </c>
      <c r="E124" t="s">
        <v>645</v>
      </c>
      <c r="F124" t="s">
        <v>635</v>
      </c>
      <c r="G124" t="s">
        <v>636</v>
      </c>
      <c r="H124" t="s">
        <v>637</v>
      </c>
      <c r="I124">
        <v>5593266322</v>
      </c>
      <c r="J124" t="s">
        <v>646</v>
      </c>
      <c r="K124" t="s">
        <v>639</v>
      </c>
      <c r="L124" s="387" t="s">
        <v>640</v>
      </c>
      <c r="M124" t="s">
        <v>645</v>
      </c>
      <c r="R124" s="384" t="str">
        <v>Neobo Katrineholm AB</v>
      </c>
      <c r="S124" s="384" t="str">
        <v>556981-7892</v>
      </c>
      <c r="T124" s="384" t="str">
        <v>Gästgivaren 8</v>
      </c>
      <c r="U124" s="384" t="str">
        <v>Mildvädersgatan 1-79</v>
      </c>
      <c r="V124" s="384" t="str">
        <v>Märsta</v>
      </c>
      <c r="W124" s="384">
        <v>65503</v>
      </c>
    </row>
    <row r="125" spans="1:23" x14ac:dyDescent="0.4">
      <c r="A125" t="s">
        <v>631</v>
      </c>
      <c r="B125" t="s">
        <v>632</v>
      </c>
      <c r="C125" t="s">
        <v>633</v>
      </c>
      <c r="D125">
        <v>65505</v>
      </c>
      <c r="E125" t="s">
        <v>647</v>
      </c>
      <c r="F125" t="s">
        <v>635</v>
      </c>
      <c r="G125" t="s">
        <v>636</v>
      </c>
      <c r="H125" t="s">
        <v>637</v>
      </c>
      <c r="I125">
        <v>5593266322</v>
      </c>
      <c r="J125" t="s">
        <v>648</v>
      </c>
      <c r="K125" t="s">
        <v>639</v>
      </c>
      <c r="L125" s="387" t="s">
        <v>649</v>
      </c>
      <c r="M125" t="s">
        <v>647</v>
      </c>
      <c r="R125" s="384" t="str">
        <v>Neobo Katrineholm AB</v>
      </c>
      <c r="S125" s="384" t="str">
        <v>559003-8617</v>
      </c>
      <c r="T125" s="384" t="str">
        <v>Göken 1</v>
      </c>
      <c r="U125" s="384" t="str">
        <v>Mineralvägen 11, Moränvägen 2</v>
      </c>
      <c r="V125" s="384" t="str">
        <v>Norrköping</v>
      </c>
      <c r="W125" s="384">
        <v>65504</v>
      </c>
    </row>
    <row r="126" spans="1:23" x14ac:dyDescent="0.4">
      <c r="A126" t="s">
        <v>631</v>
      </c>
      <c r="B126" t="s">
        <v>632</v>
      </c>
      <c r="C126" t="s">
        <v>633</v>
      </c>
      <c r="D126">
        <v>65506</v>
      </c>
      <c r="E126" t="s">
        <v>650</v>
      </c>
      <c r="F126" t="s">
        <v>635</v>
      </c>
      <c r="G126" t="s">
        <v>636</v>
      </c>
      <c r="H126" t="s">
        <v>637</v>
      </c>
      <c r="I126">
        <v>5593266322</v>
      </c>
      <c r="J126" t="s">
        <v>651</v>
      </c>
      <c r="K126" t="s">
        <v>639</v>
      </c>
      <c r="L126" s="387" t="s">
        <v>652</v>
      </c>
      <c r="M126" t="s">
        <v>650</v>
      </c>
      <c r="R126" s="384" t="str">
        <v>Neobo Katrineholm AB</v>
      </c>
      <c r="S126" s="384" t="str">
        <v>559018-1219</v>
      </c>
      <c r="T126" s="384" t="str">
        <v>Hatten 15</v>
      </c>
      <c r="U126" s="384" t="str">
        <v>Monvägen 11-89</v>
      </c>
      <c r="V126" s="384" t="str">
        <v>Norrköping</v>
      </c>
      <c r="W126" s="384">
        <v>65505</v>
      </c>
    </row>
    <row r="127" spans="1:23" x14ac:dyDescent="0.4">
      <c r="A127" t="s">
        <v>631</v>
      </c>
      <c r="B127" t="s">
        <v>632</v>
      </c>
      <c r="C127" t="s">
        <v>633</v>
      </c>
      <c r="D127">
        <v>65507</v>
      </c>
      <c r="E127" t="s">
        <v>653</v>
      </c>
      <c r="F127" t="s">
        <v>635</v>
      </c>
      <c r="G127" t="s">
        <v>636</v>
      </c>
      <c r="H127" t="s">
        <v>637</v>
      </c>
      <c r="I127">
        <v>5593266322</v>
      </c>
      <c r="J127" t="s">
        <v>654</v>
      </c>
      <c r="K127" t="s">
        <v>639</v>
      </c>
      <c r="L127" s="387" t="s">
        <v>652</v>
      </c>
      <c r="M127" t="s">
        <v>653</v>
      </c>
      <c r="R127" s="384" t="str">
        <v>Neobo Katrineholm AB</v>
      </c>
      <c r="S127" s="384" t="str">
        <v>559026-6036</v>
      </c>
      <c r="T127" s="384" t="str">
        <v>Hermod 1</v>
      </c>
      <c r="U127" s="384" t="str">
        <v>Moränvägen 1-7</v>
      </c>
      <c r="V127" s="384" t="str">
        <v>Norrköping</v>
      </c>
      <c r="W127" s="384">
        <v>65506</v>
      </c>
    </row>
    <row r="128" spans="1:23" x14ac:dyDescent="0.4">
      <c r="A128" t="s">
        <v>631</v>
      </c>
      <c r="B128" t="s">
        <v>632</v>
      </c>
      <c r="C128" t="s">
        <v>633</v>
      </c>
      <c r="D128">
        <v>65508</v>
      </c>
      <c r="E128" t="s">
        <v>655</v>
      </c>
      <c r="F128" t="s">
        <v>635</v>
      </c>
      <c r="G128" t="s">
        <v>636</v>
      </c>
      <c r="H128" t="s">
        <v>637</v>
      </c>
      <c r="I128">
        <v>5593266322</v>
      </c>
      <c r="J128" t="s">
        <v>656</v>
      </c>
      <c r="K128" t="s">
        <v>639</v>
      </c>
      <c r="L128" s="387" t="s">
        <v>657</v>
      </c>
      <c r="M128" t="s">
        <v>655</v>
      </c>
      <c r="R128" s="384" t="str">
        <v>Neobo Katrineholm AB</v>
      </c>
      <c r="S128" s="384" t="str">
        <v>559036-3676</v>
      </c>
      <c r="T128" s="384" t="str">
        <v>Hermod 2</v>
      </c>
      <c r="U128" s="384" t="str">
        <v>Mossebogatan 1, 6-8, Kungsvägen 61</v>
      </c>
      <c r="V128" s="384" t="str">
        <v>Norrköping</v>
      </c>
      <c r="W128" s="384">
        <v>65507</v>
      </c>
    </row>
    <row r="129" spans="1:23" x14ac:dyDescent="0.4">
      <c r="A129" t="s">
        <v>631</v>
      </c>
      <c r="B129" t="s">
        <v>632</v>
      </c>
      <c r="C129" t="s">
        <v>633</v>
      </c>
      <c r="D129">
        <v>65509</v>
      </c>
      <c r="E129" t="s">
        <v>658</v>
      </c>
      <c r="F129" t="s">
        <v>635</v>
      </c>
      <c r="G129" t="s">
        <v>636</v>
      </c>
      <c r="H129" t="s">
        <v>637</v>
      </c>
      <c r="I129">
        <v>5593266322</v>
      </c>
      <c r="J129" t="s">
        <v>659</v>
      </c>
      <c r="K129" t="s">
        <v>639</v>
      </c>
      <c r="L129" s="387" t="s">
        <v>657</v>
      </c>
      <c r="M129" t="s">
        <v>658</v>
      </c>
      <c r="R129" s="384" t="str">
        <v>Neobo Katrineholm AB</v>
      </c>
      <c r="S129" s="384" t="str">
        <v>559043-2216</v>
      </c>
      <c r="T129" s="384" t="str">
        <v>Hermod 3</v>
      </c>
      <c r="U129" s="384" t="str">
        <v>Mossgatan 101-131</v>
      </c>
      <c r="V129" s="384" t="str">
        <v>Norrköping</v>
      </c>
      <c r="W129" s="384">
        <v>65508</v>
      </c>
    </row>
    <row r="130" spans="1:23" x14ac:dyDescent="0.4">
      <c r="A130" t="s">
        <v>631</v>
      </c>
      <c r="B130" t="s">
        <v>632</v>
      </c>
      <c r="C130" t="s">
        <v>633</v>
      </c>
      <c r="D130">
        <v>65510</v>
      </c>
      <c r="E130" t="s">
        <v>660</v>
      </c>
      <c r="F130" t="s">
        <v>635</v>
      </c>
      <c r="G130" t="s">
        <v>636</v>
      </c>
      <c r="H130" t="s">
        <v>637</v>
      </c>
      <c r="I130">
        <v>5593266322</v>
      </c>
      <c r="J130" t="s">
        <v>661</v>
      </c>
      <c r="K130" t="s">
        <v>639</v>
      </c>
      <c r="L130" s="387" t="s">
        <v>662</v>
      </c>
      <c r="M130" t="s">
        <v>660</v>
      </c>
      <c r="R130" s="384" t="str">
        <v>Neobo Katrineholm AB</v>
      </c>
      <c r="S130" s="384" t="str">
        <v>559059-5426</v>
      </c>
      <c r="T130" s="384" t="str">
        <v>Hermod 4</v>
      </c>
      <c r="U130" s="384" t="str">
        <v>Mossgatan 131 A</v>
      </c>
      <c r="V130" s="384" t="str">
        <v>Norrköping</v>
      </c>
      <c r="W130" s="384">
        <v>65509</v>
      </c>
    </row>
    <row r="131" spans="1:23" x14ac:dyDescent="0.4">
      <c r="A131" t="s">
        <v>631</v>
      </c>
      <c r="B131" t="s">
        <v>632</v>
      </c>
      <c r="C131" t="s">
        <v>633</v>
      </c>
      <c r="D131">
        <v>65511</v>
      </c>
      <c r="E131" t="s">
        <v>663</v>
      </c>
      <c r="F131" t="s">
        <v>635</v>
      </c>
      <c r="G131" t="s">
        <v>636</v>
      </c>
      <c r="H131" t="s">
        <v>637</v>
      </c>
      <c r="I131">
        <v>5593266322</v>
      </c>
      <c r="J131" t="s">
        <v>664</v>
      </c>
      <c r="K131" t="s">
        <v>639</v>
      </c>
      <c r="L131" s="387" t="s">
        <v>652</v>
      </c>
      <c r="M131" t="s">
        <v>663</v>
      </c>
      <c r="R131" s="384" t="str">
        <v>Neobo Knivsta Gredelby AB</v>
      </c>
      <c r="S131" s="384" t="str">
        <v>559059-5426</v>
      </c>
      <c r="T131" s="384" t="str">
        <v>Hjärpen 2</v>
      </c>
      <c r="U131" s="384" t="str">
        <v>Mossgatan 133-163</v>
      </c>
      <c r="V131" s="384" t="str">
        <v>Norrköping</v>
      </c>
      <c r="W131" s="384">
        <v>65510</v>
      </c>
    </row>
    <row r="132" spans="1:23" x14ac:dyDescent="0.4">
      <c r="A132" t="s">
        <v>665</v>
      </c>
      <c r="B132" t="s">
        <v>666</v>
      </c>
      <c r="C132" t="s">
        <v>667</v>
      </c>
      <c r="D132">
        <v>65601</v>
      </c>
      <c r="E132" t="s">
        <v>668</v>
      </c>
      <c r="F132" t="s">
        <v>669</v>
      </c>
      <c r="G132" t="s">
        <v>670</v>
      </c>
      <c r="H132" t="s">
        <v>671</v>
      </c>
      <c r="I132">
        <v>5593266330</v>
      </c>
      <c r="J132" t="s">
        <v>672</v>
      </c>
      <c r="K132" t="s">
        <v>673</v>
      </c>
      <c r="L132" s="387" t="s">
        <v>674</v>
      </c>
      <c r="M132" t="s">
        <v>668</v>
      </c>
      <c r="R132" s="384" t="str">
        <v>Neobo Kristinegatan AB</v>
      </c>
      <c r="S132" s="384" t="str">
        <v>559062-6122</v>
      </c>
      <c r="T132" s="384" t="str">
        <v>Humlan 8</v>
      </c>
      <c r="U132" s="384" t="str">
        <v>Mossgatan 163 A</v>
      </c>
      <c r="V132" s="384" t="str">
        <v>Norrköping</v>
      </c>
      <c r="W132" s="384">
        <v>65511</v>
      </c>
    </row>
    <row r="133" spans="1:23" x14ac:dyDescent="0.4">
      <c r="A133" t="s">
        <v>665</v>
      </c>
      <c r="B133" t="s">
        <v>666</v>
      </c>
      <c r="C133" t="s">
        <v>667</v>
      </c>
      <c r="D133">
        <v>65602</v>
      </c>
      <c r="E133" t="s">
        <v>675</v>
      </c>
      <c r="F133" t="s">
        <v>669</v>
      </c>
      <c r="G133" t="s">
        <v>670</v>
      </c>
      <c r="H133" t="s">
        <v>671</v>
      </c>
      <c r="I133">
        <v>5593266330</v>
      </c>
      <c r="J133" t="s">
        <v>676</v>
      </c>
      <c r="K133" t="s">
        <v>673</v>
      </c>
      <c r="L133" s="387" t="s">
        <v>674</v>
      </c>
      <c r="M133" t="s">
        <v>675</v>
      </c>
      <c r="R133" s="384" t="str">
        <v>Neobo Köping 1 AB</v>
      </c>
      <c r="S133" s="384" t="str">
        <v>559062-6254</v>
      </c>
      <c r="T133" s="384" t="str">
        <v>Humlen 16</v>
      </c>
      <c r="U133" s="384" t="str">
        <v>Muraregatan 17, Snickaregatan 22</v>
      </c>
      <c r="V133" s="384" t="str">
        <v>Nyköping</v>
      </c>
      <c r="W133" s="384">
        <v>65601</v>
      </c>
    </row>
    <row r="134" spans="1:23" x14ac:dyDescent="0.4">
      <c r="A134" t="s">
        <v>665</v>
      </c>
      <c r="B134" t="s">
        <v>666</v>
      </c>
      <c r="C134" t="s">
        <v>667</v>
      </c>
      <c r="D134">
        <v>65603</v>
      </c>
      <c r="E134" t="s">
        <v>677</v>
      </c>
      <c r="F134" t="s">
        <v>669</v>
      </c>
      <c r="G134" t="s">
        <v>670</v>
      </c>
      <c r="H134" t="s">
        <v>671</v>
      </c>
      <c r="I134">
        <v>5593266330</v>
      </c>
      <c r="J134" t="s">
        <v>678</v>
      </c>
      <c r="K134" t="s">
        <v>673</v>
      </c>
      <c r="L134" s="387" t="s">
        <v>679</v>
      </c>
      <c r="M134" t="s">
        <v>677</v>
      </c>
      <c r="R134" s="384" t="str">
        <v>Neobo Köping 2 AB</v>
      </c>
      <c r="S134" s="384" t="str">
        <v>559070-4531</v>
      </c>
      <c r="T134" s="384" t="str">
        <v>Humlen 7</v>
      </c>
      <c r="U134" s="384" t="str">
        <v>Mäster Samuelsgatan 42</v>
      </c>
      <c r="V134" s="384" t="str">
        <v>Nyköping</v>
      </c>
      <c r="W134" s="384">
        <v>65602</v>
      </c>
    </row>
    <row r="135" spans="1:23" x14ac:dyDescent="0.4">
      <c r="A135" t="s">
        <v>665</v>
      </c>
      <c r="B135" t="s">
        <v>666</v>
      </c>
      <c r="C135" t="s">
        <v>667</v>
      </c>
      <c r="D135">
        <v>65604</v>
      </c>
      <c r="E135" t="s">
        <v>680</v>
      </c>
      <c r="F135" t="s">
        <v>669</v>
      </c>
      <c r="G135" t="s">
        <v>670</v>
      </c>
      <c r="H135" t="s">
        <v>671</v>
      </c>
      <c r="I135">
        <v>5593266330</v>
      </c>
      <c r="J135" t="s">
        <v>681</v>
      </c>
      <c r="K135" t="s">
        <v>673</v>
      </c>
      <c r="L135" s="387" t="s">
        <v>682</v>
      </c>
      <c r="M135" t="s">
        <v>680</v>
      </c>
      <c r="R135" s="384" t="str">
        <v>Neobo Köping 2 AB</v>
      </c>
      <c r="S135" s="384" t="str">
        <v>559070-4663</v>
      </c>
      <c r="T135" s="384" t="str">
        <v>Hummern 11</v>
      </c>
      <c r="U135" s="384" t="str">
        <v>Mäster Samuelsgatan 42</v>
      </c>
      <c r="V135" s="384" t="str">
        <v>Nynäshamn</v>
      </c>
      <c r="W135" s="384">
        <v>65603</v>
      </c>
    </row>
    <row r="136" spans="1:23" x14ac:dyDescent="0.4">
      <c r="A136" t="s">
        <v>665</v>
      </c>
      <c r="B136" t="s">
        <v>666</v>
      </c>
      <c r="C136" t="s">
        <v>667</v>
      </c>
      <c r="D136">
        <v>65605</v>
      </c>
      <c r="E136" t="s">
        <v>683</v>
      </c>
      <c r="F136" t="s">
        <v>669</v>
      </c>
      <c r="G136" t="s">
        <v>670</v>
      </c>
      <c r="H136" t="s">
        <v>671</v>
      </c>
      <c r="I136">
        <v>5593266330</v>
      </c>
      <c r="J136" t="s">
        <v>684</v>
      </c>
      <c r="K136" t="s">
        <v>673</v>
      </c>
      <c r="L136" s="387" t="s">
        <v>685</v>
      </c>
      <c r="M136" t="s">
        <v>683</v>
      </c>
      <c r="R136" s="384" t="str">
        <v>Neobo Köping 3 AB</v>
      </c>
      <c r="S136" s="384" t="str">
        <v>559074-2630</v>
      </c>
      <c r="T136" s="384" t="str">
        <v>Hästen 13</v>
      </c>
      <c r="U136" s="384" t="str">
        <v>Mäster Samuelsgatan 42</v>
      </c>
      <c r="V136" s="384" t="str">
        <v>Nynäshamn</v>
      </c>
      <c r="W136" s="384">
        <v>65604</v>
      </c>
    </row>
    <row r="137" spans="1:23" x14ac:dyDescent="0.4">
      <c r="A137" t="s">
        <v>665</v>
      </c>
      <c r="B137" t="s">
        <v>666</v>
      </c>
      <c r="C137" t="s">
        <v>667</v>
      </c>
      <c r="D137">
        <v>65606</v>
      </c>
      <c r="E137" t="s">
        <v>686</v>
      </c>
      <c r="F137" t="s">
        <v>669</v>
      </c>
      <c r="G137" t="s">
        <v>670</v>
      </c>
      <c r="H137" t="s">
        <v>671</v>
      </c>
      <c r="I137">
        <v>5593266330</v>
      </c>
      <c r="J137" t="s">
        <v>687</v>
      </c>
      <c r="K137" t="s">
        <v>673</v>
      </c>
      <c r="L137" s="387" t="s">
        <v>688</v>
      </c>
      <c r="M137" t="s">
        <v>686</v>
      </c>
      <c r="R137" s="384" t="str">
        <v>Neobo Köping Holding AB</v>
      </c>
      <c r="S137" s="384" t="str">
        <v>559081-0734</v>
      </c>
      <c r="T137" s="384" t="str">
        <v>Hästen 4</v>
      </c>
      <c r="U137" s="384" t="str">
        <v>Mäster Samuelsgatan 42</v>
      </c>
      <c r="V137" s="384" t="str">
        <v>Nynäshamn</v>
      </c>
      <c r="W137" s="384">
        <v>65605</v>
      </c>
    </row>
    <row r="138" spans="1:23" x14ac:dyDescent="0.4">
      <c r="A138" t="s">
        <v>689</v>
      </c>
      <c r="B138" t="s">
        <v>690</v>
      </c>
      <c r="C138" t="s">
        <v>691</v>
      </c>
      <c r="D138">
        <v>68101</v>
      </c>
      <c r="E138" t="s">
        <v>692</v>
      </c>
      <c r="F138" t="s">
        <v>693</v>
      </c>
      <c r="G138" t="s">
        <v>694</v>
      </c>
      <c r="H138" t="s">
        <v>695</v>
      </c>
      <c r="I138">
        <v>5593235731</v>
      </c>
      <c r="J138" t="s">
        <v>696</v>
      </c>
      <c r="K138" t="s">
        <v>179</v>
      </c>
      <c r="L138" s="387" t="s">
        <v>180</v>
      </c>
      <c r="M138" t="s">
        <v>692</v>
      </c>
      <c r="R138" s="384" t="str">
        <v>Neobo Köping Innerstaden 1:38 AB</v>
      </c>
      <c r="S138" s="384" t="str">
        <v>559081-0734</v>
      </c>
      <c r="T138" s="384" t="str">
        <v>Ingefäran 3</v>
      </c>
      <c r="U138" s="384" t="str">
        <v>Mäster Samuelsgatan 42</v>
      </c>
      <c r="V138" s="384" t="str">
        <v>Nynäshamn</v>
      </c>
      <c r="W138" s="384">
        <v>65606</v>
      </c>
    </row>
    <row r="139" spans="1:23" x14ac:dyDescent="0.4">
      <c r="A139" t="s">
        <v>689</v>
      </c>
      <c r="B139" t="s">
        <v>690</v>
      </c>
      <c r="C139" t="s">
        <v>691</v>
      </c>
      <c r="D139">
        <v>68102</v>
      </c>
      <c r="E139" t="s">
        <v>697</v>
      </c>
      <c r="F139" t="s">
        <v>693</v>
      </c>
      <c r="G139" t="s">
        <v>694</v>
      </c>
      <c r="H139" t="s">
        <v>695</v>
      </c>
      <c r="I139">
        <v>5593235731</v>
      </c>
      <c r="J139" t="s">
        <v>698</v>
      </c>
      <c r="K139" t="s">
        <v>179</v>
      </c>
      <c r="L139" s="387" t="s">
        <v>699</v>
      </c>
      <c r="M139" t="s">
        <v>697</v>
      </c>
      <c r="R139" s="384" t="str">
        <v>Neobo Köping Saga &amp; Ale AB</v>
      </c>
      <c r="S139" s="384" t="str">
        <v>559081-0734</v>
      </c>
      <c r="T139" s="384" t="str">
        <v>Ingenjören 11</v>
      </c>
      <c r="U139" s="384" t="str">
        <v>Mäster Samuelsgatan 42</v>
      </c>
      <c r="V139" s="384" t="str">
        <v>Oskarshamn</v>
      </c>
      <c r="W139" s="384">
        <v>68101</v>
      </c>
    </row>
    <row r="140" spans="1:23" x14ac:dyDescent="0.4">
      <c r="A140" t="s">
        <v>689</v>
      </c>
      <c r="B140" t="s">
        <v>690</v>
      </c>
      <c r="C140" t="s">
        <v>691</v>
      </c>
      <c r="D140">
        <v>68103</v>
      </c>
      <c r="E140" t="s">
        <v>700</v>
      </c>
      <c r="F140" t="s">
        <v>693</v>
      </c>
      <c r="G140" t="s">
        <v>694</v>
      </c>
      <c r="H140" t="s">
        <v>695</v>
      </c>
      <c r="I140">
        <v>5593235731</v>
      </c>
      <c r="J140" t="s">
        <v>701</v>
      </c>
      <c r="K140" t="s">
        <v>179</v>
      </c>
      <c r="L140" s="387" t="s">
        <v>216</v>
      </c>
      <c r="M140" t="s">
        <v>700</v>
      </c>
      <c r="R140" s="384" t="str">
        <v>Neobo Köping Saga &amp; Ale AB</v>
      </c>
      <c r="S140" s="384" t="str">
        <v>559081-0734</v>
      </c>
      <c r="T140" s="384" t="str">
        <v>Innerstaden 1:38</v>
      </c>
      <c r="U140" s="384" t="str">
        <v>Mäster Samuelsgatan 42</v>
      </c>
      <c r="V140" s="384" t="str">
        <v>Oskarshamn</v>
      </c>
      <c r="W140" s="384">
        <v>68102</v>
      </c>
    </row>
    <row r="141" spans="1:23" x14ac:dyDescent="0.4">
      <c r="A141" t="s">
        <v>689</v>
      </c>
      <c r="B141" t="s">
        <v>690</v>
      </c>
      <c r="C141" t="s">
        <v>691</v>
      </c>
      <c r="D141">
        <v>68104</v>
      </c>
      <c r="E141" t="s">
        <v>702</v>
      </c>
      <c r="F141" t="s">
        <v>693</v>
      </c>
      <c r="G141" t="s">
        <v>694</v>
      </c>
      <c r="H141" t="s">
        <v>695</v>
      </c>
      <c r="I141">
        <v>5593235731</v>
      </c>
      <c r="J141" t="s">
        <v>703</v>
      </c>
      <c r="K141" t="s">
        <v>179</v>
      </c>
      <c r="L141" s="387" t="s">
        <v>180</v>
      </c>
      <c r="M141" t="s">
        <v>702</v>
      </c>
      <c r="R141" s="384" t="str">
        <v>Neobo Köping Stadskanten AB</v>
      </c>
      <c r="S141" s="384" t="str">
        <v>559081-0734</v>
      </c>
      <c r="T141" s="384" t="str">
        <v>Jetten 7</v>
      </c>
      <c r="U141" s="384" t="str">
        <v>Mäster Samuelsgatan 42</v>
      </c>
      <c r="V141" s="384" t="str">
        <v>Oskarshamn</v>
      </c>
      <c r="W141" s="384">
        <v>68103</v>
      </c>
    </row>
    <row r="142" spans="1:23" x14ac:dyDescent="0.4">
      <c r="A142" t="s">
        <v>689</v>
      </c>
      <c r="B142" t="s">
        <v>690</v>
      </c>
      <c r="C142" t="s">
        <v>691</v>
      </c>
      <c r="D142">
        <v>68105</v>
      </c>
      <c r="E142" t="s">
        <v>704</v>
      </c>
      <c r="F142" t="s">
        <v>693</v>
      </c>
      <c r="G142" t="s">
        <v>694</v>
      </c>
      <c r="H142" t="s">
        <v>695</v>
      </c>
      <c r="I142">
        <v>5593235731</v>
      </c>
      <c r="J142" t="s">
        <v>705</v>
      </c>
      <c r="K142" t="s">
        <v>179</v>
      </c>
      <c r="L142" s="387" t="s">
        <v>699</v>
      </c>
      <c r="M142" t="s">
        <v>704</v>
      </c>
      <c r="R142" s="384" t="str">
        <v>Neobo Köping Stadskanten AB</v>
      </c>
      <c r="S142" s="384" t="str">
        <v>559081-0734</v>
      </c>
      <c r="T142" s="384" t="str">
        <v>Jullen 6</v>
      </c>
      <c r="U142" s="384" t="str">
        <v>Mäster Samuelsgatan 42</v>
      </c>
      <c r="V142" s="384" t="str">
        <v>Oskarshamn</v>
      </c>
      <c r="W142" s="384">
        <v>68104</v>
      </c>
    </row>
    <row r="143" spans="1:23" x14ac:dyDescent="0.4">
      <c r="A143" t="s">
        <v>689</v>
      </c>
      <c r="B143" t="s">
        <v>690</v>
      </c>
      <c r="C143" t="s">
        <v>691</v>
      </c>
      <c r="D143">
        <v>68106</v>
      </c>
      <c r="E143" t="s">
        <v>706</v>
      </c>
      <c r="F143" t="s">
        <v>693</v>
      </c>
      <c r="G143" t="s">
        <v>694</v>
      </c>
      <c r="H143" t="s">
        <v>695</v>
      </c>
      <c r="I143">
        <v>5593235731</v>
      </c>
      <c r="J143" t="s">
        <v>707</v>
      </c>
      <c r="K143" t="s">
        <v>179</v>
      </c>
      <c r="L143" s="387" t="s">
        <v>699</v>
      </c>
      <c r="M143" t="s">
        <v>706</v>
      </c>
      <c r="R143" s="384" t="str">
        <v>Neobo Köping Stadskanten AB</v>
      </c>
      <c r="S143" s="384" t="str">
        <v>559082-2622</v>
      </c>
      <c r="T143" s="384" t="str">
        <v>Kaparen 1</v>
      </c>
      <c r="U143" s="384" t="str">
        <v>Mäster Samuelsgatan 42</v>
      </c>
      <c r="V143" s="384" t="str">
        <v>Oskarshamn</v>
      </c>
      <c r="W143" s="384">
        <v>68105</v>
      </c>
    </row>
    <row r="144" spans="1:23" x14ac:dyDescent="0.4">
      <c r="A144" t="s">
        <v>689</v>
      </c>
      <c r="B144" t="s">
        <v>690</v>
      </c>
      <c r="C144" t="s">
        <v>691</v>
      </c>
      <c r="D144">
        <v>68107</v>
      </c>
      <c r="E144" t="s">
        <v>708</v>
      </c>
      <c r="F144" t="s">
        <v>693</v>
      </c>
      <c r="G144" t="s">
        <v>694</v>
      </c>
      <c r="H144" t="s">
        <v>695</v>
      </c>
      <c r="I144">
        <v>5593235731</v>
      </c>
      <c r="J144" t="s">
        <v>709</v>
      </c>
      <c r="K144" t="s">
        <v>179</v>
      </c>
      <c r="L144" s="387" t="s">
        <v>699</v>
      </c>
      <c r="M144" t="s">
        <v>708</v>
      </c>
      <c r="R144" s="384" t="str">
        <v>Neobo Köping Stadskanten AB</v>
      </c>
      <c r="S144" s="384" t="str">
        <v>559084-1366</v>
      </c>
      <c r="T144" s="384" t="str">
        <v>Klockaren 11</v>
      </c>
      <c r="U144" s="384" t="str">
        <v>Mäster Samuelsgatan 42</v>
      </c>
      <c r="V144" s="384" t="str">
        <v>Oskarshamn</v>
      </c>
      <c r="W144" s="384">
        <v>68106</v>
      </c>
    </row>
    <row r="145" spans="1:23" x14ac:dyDescent="0.4">
      <c r="A145" t="s">
        <v>689</v>
      </c>
      <c r="B145" t="s">
        <v>690</v>
      </c>
      <c r="C145" t="s">
        <v>691</v>
      </c>
      <c r="D145">
        <v>68108</v>
      </c>
      <c r="E145" t="s">
        <v>710</v>
      </c>
      <c r="F145" t="s">
        <v>693</v>
      </c>
      <c r="G145" t="s">
        <v>694</v>
      </c>
      <c r="H145" t="s">
        <v>695</v>
      </c>
      <c r="I145">
        <v>5593235731</v>
      </c>
      <c r="J145" t="s">
        <v>711</v>
      </c>
      <c r="K145" t="s">
        <v>179</v>
      </c>
      <c r="L145" s="387" t="s">
        <v>699</v>
      </c>
      <c r="M145" t="s">
        <v>710</v>
      </c>
      <c r="R145" s="384" t="str">
        <v>Neobo Köping Stadskanten AB</v>
      </c>
      <c r="S145" s="384" t="str">
        <v>559113-0405</v>
      </c>
      <c r="T145" s="384" t="str">
        <v>Knivsta Continental Apartments</v>
      </c>
      <c r="U145" s="384" t="str">
        <v>Mäster Samuelsgatan 42</v>
      </c>
      <c r="V145" s="384" t="str">
        <v>Oskarshamn</v>
      </c>
      <c r="W145" s="384">
        <v>68107</v>
      </c>
    </row>
    <row r="146" spans="1:23" x14ac:dyDescent="0.4">
      <c r="A146" t="s">
        <v>689</v>
      </c>
      <c r="B146" t="s">
        <v>690</v>
      </c>
      <c r="C146" t="s">
        <v>691</v>
      </c>
      <c r="D146">
        <v>68109</v>
      </c>
      <c r="E146" t="s">
        <v>712</v>
      </c>
      <c r="F146" t="s">
        <v>693</v>
      </c>
      <c r="G146" t="s">
        <v>694</v>
      </c>
      <c r="H146" t="s">
        <v>695</v>
      </c>
      <c r="I146">
        <v>5593235731</v>
      </c>
      <c r="J146" t="s">
        <v>713</v>
      </c>
      <c r="K146" t="s">
        <v>179</v>
      </c>
      <c r="L146" s="387" t="s">
        <v>216</v>
      </c>
      <c r="M146" t="s">
        <v>712</v>
      </c>
      <c r="R146" s="384" t="str">
        <v>Neobo Köping Stadskanten AB</v>
      </c>
      <c r="S146" s="384" t="str">
        <v>559118-8395</v>
      </c>
      <c r="T146" s="384" t="str">
        <v>Kometen 20</v>
      </c>
      <c r="U146" s="384" t="str">
        <v>Mäster Samuelsgatan 42</v>
      </c>
      <c r="V146" s="384" t="str">
        <v>Oskarshamn</v>
      </c>
      <c r="W146" s="384">
        <v>68108</v>
      </c>
    </row>
    <row r="147" spans="1:23" x14ac:dyDescent="0.4">
      <c r="A147" t="s">
        <v>689</v>
      </c>
      <c r="B147" t="s">
        <v>690</v>
      </c>
      <c r="C147" t="s">
        <v>691</v>
      </c>
      <c r="D147">
        <v>68110</v>
      </c>
      <c r="E147" t="s">
        <v>714</v>
      </c>
      <c r="F147" t="s">
        <v>693</v>
      </c>
      <c r="G147" t="s">
        <v>694</v>
      </c>
      <c r="H147" t="s">
        <v>695</v>
      </c>
      <c r="I147">
        <v>5593235731</v>
      </c>
      <c r="J147" t="s">
        <v>715</v>
      </c>
      <c r="K147" t="s">
        <v>179</v>
      </c>
      <c r="L147" s="387" t="s">
        <v>180</v>
      </c>
      <c r="M147" t="s">
        <v>714</v>
      </c>
      <c r="R147" s="384" t="str">
        <v>Neobo Köping Stadskanten AB</v>
      </c>
      <c r="S147" s="384" t="str">
        <v>559127-1431</v>
      </c>
      <c r="T147" s="384" t="str">
        <v>Kommissionären 3</v>
      </c>
      <c r="U147" s="384" t="str">
        <v>Mäster Samuelsgatan 42</v>
      </c>
      <c r="V147" s="384" t="str">
        <v>Oskarshamn</v>
      </c>
      <c r="W147" s="384">
        <v>68109</v>
      </c>
    </row>
    <row r="148" spans="1:23" x14ac:dyDescent="0.4">
      <c r="A148" t="s">
        <v>689</v>
      </c>
      <c r="B148" t="s">
        <v>690</v>
      </c>
      <c r="C148" t="s">
        <v>691</v>
      </c>
      <c r="D148">
        <v>68111</v>
      </c>
      <c r="E148" t="s">
        <v>716</v>
      </c>
      <c r="F148" t="s">
        <v>693</v>
      </c>
      <c r="G148" t="s">
        <v>694</v>
      </c>
      <c r="H148" t="s">
        <v>695</v>
      </c>
      <c r="I148">
        <v>5593235731</v>
      </c>
      <c r="J148" t="s">
        <v>717</v>
      </c>
      <c r="K148" t="s">
        <v>179</v>
      </c>
      <c r="L148" s="387" t="s">
        <v>718</v>
      </c>
      <c r="M148" t="s">
        <v>716</v>
      </c>
      <c r="R148" s="384" t="str">
        <v>Neobo Lerum AB</v>
      </c>
      <c r="S148" s="384" t="str">
        <v>559127-1431</v>
      </c>
      <c r="T148" s="384" t="str">
        <v>Konvaljen 12</v>
      </c>
      <c r="U148" s="384" t="str">
        <v>Mäster Samuelsgatan 42</v>
      </c>
      <c r="V148" s="384" t="str">
        <v>Oskarshamn</v>
      </c>
      <c r="W148" s="384">
        <v>68110</v>
      </c>
    </row>
    <row r="149" spans="1:23" x14ac:dyDescent="0.4">
      <c r="A149" t="s">
        <v>689</v>
      </c>
      <c r="B149" t="s">
        <v>690</v>
      </c>
      <c r="C149" t="s">
        <v>691</v>
      </c>
      <c r="D149">
        <v>68112</v>
      </c>
      <c r="E149" t="s">
        <v>719</v>
      </c>
      <c r="F149" t="s">
        <v>693</v>
      </c>
      <c r="G149" t="s">
        <v>694</v>
      </c>
      <c r="H149" t="s">
        <v>695</v>
      </c>
      <c r="I149">
        <v>5593235731</v>
      </c>
      <c r="J149" t="s">
        <v>720</v>
      </c>
      <c r="K149" t="s">
        <v>179</v>
      </c>
      <c r="L149" s="387" t="s">
        <v>721</v>
      </c>
      <c r="M149" t="s">
        <v>719</v>
      </c>
      <c r="R149" s="384" t="str">
        <v>Neobo Liljan HB</v>
      </c>
      <c r="S149" s="384" t="str">
        <v>559127-1431</v>
      </c>
      <c r="T149" s="384" t="str">
        <v>Korpen 4</v>
      </c>
      <c r="U149" s="384" t="str">
        <v>Mäster Samuelsgatan 42</v>
      </c>
      <c r="V149" s="384" t="str">
        <v>Oskarshamn</v>
      </c>
      <c r="W149" s="384">
        <v>68111</v>
      </c>
    </row>
    <row r="150" spans="1:23" x14ac:dyDescent="0.4">
      <c r="A150" t="s">
        <v>689</v>
      </c>
      <c r="B150" t="s">
        <v>690</v>
      </c>
      <c r="C150" t="s">
        <v>691</v>
      </c>
      <c r="D150">
        <v>68113</v>
      </c>
      <c r="E150" t="s">
        <v>722</v>
      </c>
      <c r="F150" t="s">
        <v>693</v>
      </c>
      <c r="G150" t="s">
        <v>694</v>
      </c>
      <c r="H150" t="s">
        <v>695</v>
      </c>
      <c r="I150">
        <v>5593235731</v>
      </c>
      <c r="J150" t="s">
        <v>723</v>
      </c>
      <c r="K150" t="s">
        <v>179</v>
      </c>
      <c r="L150" s="387" t="s">
        <v>195</v>
      </c>
      <c r="M150" t="s">
        <v>722</v>
      </c>
      <c r="R150" s="384" t="str">
        <v>Neobo Luleå AB</v>
      </c>
      <c r="S150" s="384" t="str">
        <v>559127-1431</v>
      </c>
      <c r="T150" s="384" t="str">
        <v>Kraften 4</v>
      </c>
      <c r="U150" s="384" t="str">
        <v>Mäster Samuelsgatan 42</v>
      </c>
      <c r="V150" s="384" t="str">
        <v>Oskarshamn</v>
      </c>
      <c r="W150" s="384">
        <v>68112</v>
      </c>
    </row>
    <row r="151" spans="1:23" x14ac:dyDescent="0.4">
      <c r="A151" t="s">
        <v>689</v>
      </c>
      <c r="B151" t="s">
        <v>690</v>
      </c>
      <c r="C151" t="s">
        <v>691</v>
      </c>
      <c r="D151">
        <v>68114</v>
      </c>
      <c r="E151" t="s">
        <v>724</v>
      </c>
      <c r="F151" t="s">
        <v>693</v>
      </c>
      <c r="G151" t="s">
        <v>694</v>
      </c>
      <c r="H151" t="s">
        <v>695</v>
      </c>
      <c r="I151">
        <v>5593235731</v>
      </c>
      <c r="J151" t="s">
        <v>725</v>
      </c>
      <c r="K151" t="s">
        <v>179</v>
      </c>
      <c r="L151" s="387" t="s">
        <v>726</v>
      </c>
      <c r="M151" t="s">
        <v>724</v>
      </c>
      <c r="R151" s="384" t="str">
        <v>Neobo Mariestad 2 AB</v>
      </c>
      <c r="S151" s="384" t="str">
        <v>559127-1431</v>
      </c>
      <c r="T151" s="384" t="str">
        <v>Kronan 2</v>
      </c>
      <c r="U151" s="384" t="str">
        <v>Mäster Samuelsgatan 42</v>
      </c>
      <c r="V151" s="384" t="str">
        <v>Oskarshamn</v>
      </c>
      <c r="W151" s="384">
        <v>68113</v>
      </c>
    </row>
    <row r="152" spans="1:23" x14ac:dyDescent="0.4">
      <c r="A152" t="s">
        <v>689</v>
      </c>
      <c r="B152" t="s">
        <v>690</v>
      </c>
      <c r="C152" t="s">
        <v>691</v>
      </c>
      <c r="D152">
        <v>68115</v>
      </c>
      <c r="E152" t="s">
        <v>727</v>
      </c>
      <c r="F152" t="s">
        <v>693</v>
      </c>
      <c r="G152" t="s">
        <v>694</v>
      </c>
      <c r="H152" t="s">
        <v>695</v>
      </c>
      <c r="I152">
        <v>5593235731</v>
      </c>
      <c r="J152" t="s">
        <v>728</v>
      </c>
      <c r="K152" t="s">
        <v>179</v>
      </c>
      <c r="L152" s="387" t="s">
        <v>198</v>
      </c>
      <c r="M152" t="s">
        <v>727</v>
      </c>
      <c r="R152" s="384" t="str">
        <v>Neobo Mariestad AB</v>
      </c>
      <c r="S152" s="384" t="str">
        <v>559127-1431</v>
      </c>
      <c r="T152" s="384" t="str">
        <v>Kronhjorten 22</v>
      </c>
      <c r="U152" s="384" t="str">
        <v>Mäster Samuelsgatan 42</v>
      </c>
      <c r="V152" s="384" t="str">
        <v>Oskarshamn</v>
      </c>
      <c r="W152" s="384">
        <v>68114</v>
      </c>
    </row>
    <row r="153" spans="1:23" x14ac:dyDescent="0.4">
      <c r="A153" t="s">
        <v>689</v>
      </c>
      <c r="B153" t="s">
        <v>690</v>
      </c>
      <c r="C153" t="s">
        <v>691</v>
      </c>
      <c r="D153">
        <v>68116</v>
      </c>
      <c r="E153" t="s">
        <v>729</v>
      </c>
      <c r="F153" t="s">
        <v>693</v>
      </c>
      <c r="G153" t="s">
        <v>694</v>
      </c>
      <c r="H153" t="s">
        <v>695</v>
      </c>
      <c r="I153">
        <v>5593235731</v>
      </c>
      <c r="J153" t="s">
        <v>730</v>
      </c>
      <c r="K153" t="s">
        <v>179</v>
      </c>
      <c r="L153" s="387" t="s">
        <v>731</v>
      </c>
      <c r="M153" t="s">
        <v>729</v>
      </c>
      <c r="R153" s="384" t="str">
        <v>Neobo Mariestad AB</v>
      </c>
      <c r="S153" s="384" t="str">
        <v>559127-1431</v>
      </c>
      <c r="T153" s="384" t="str">
        <v>Kråkbäret 1</v>
      </c>
      <c r="U153" s="384" t="str">
        <v>Mäster Samuelsgatan 42</v>
      </c>
      <c r="V153" s="384" t="str">
        <v>Oskarshamn</v>
      </c>
      <c r="W153" s="384">
        <v>68115</v>
      </c>
    </row>
    <row r="154" spans="1:23" x14ac:dyDescent="0.4">
      <c r="A154" t="s">
        <v>689</v>
      </c>
      <c r="B154" t="s">
        <v>690</v>
      </c>
      <c r="C154" t="s">
        <v>691</v>
      </c>
      <c r="D154">
        <v>68117</v>
      </c>
      <c r="E154" t="s">
        <v>732</v>
      </c>
      <c r="F154" t="s">
        <v>693</v>
      </c>
      <c r="G154" t="s">
        <v>694</v>
      </c>
      <c r="H154" t="s">
        <v>695</v>
      </c>
      <c r="I154">
        <v>5593235731</v>
      </c>
      <c r="J154" t="s">
        <v>733</v>
      </c>
      <c r="K154" t="s">
        <v>179</v>
      </c>
      <c r="L154" s="387" t="s">
        <v>198</v>
      </c>
      <c r="M154" t="s">
        <v>732</v>
      </c>
      <c r="R154" s="384" t="str">
        <v>Neobo Mariestad AB</v>
      </c>
      <c r="S154" s="384" t="str">
        <v>559127-1431</v>
      </c>
      <c r="T154" s="384" t="str">
        <v>Krögaren 4</v>
      </c>
      <c r="U154" s="384" t="str">
        <v>Mäster Samuelsgatan 42</v>
      </c>
      <c r="V154" s="384" t="str">
        <v>Påskallavik</v>
      </c>
      <c r="W154" s="384">
        <v>68116</v>
      </c>
    </row>
    <row r="155" spans="1:23" x14ac:dyDescent="0.4">
      <c r="A155" t="s">
        <v>689</v>
      </c>
      <c r="B155" t="s">
        <v>690</v>
      </c>
      <c r="C155" t="s">
        <v>691</v>
      </c>
      <c r="D155">
        <v>68118</v>
      </c>
      <c r="E155" t="s">
        <v>734</v>
      </c>
      <c r="F155" t="s">
        <v>693</v>
      </c>
      <c r="G155" t="s">
        <v>694</v>
      </c>
      <c r="H155" t="s">
        <v>695</v>
      </c>
      <c r="I155">
        <v>5593235731</v>
      </c>
      <c r="J155" t="s">
        <v>735</v>
      </c>
      <c r="K155" t="s">
        <v>179</v>
      </c>
      <c r="L155" s="387" t="s">
        <v>721</v>
      </c>
      <c r="M155" t="s">
        <v>734</v>
      </c>
      <c r="R155" s="384" t="str">
        <v>Neobo Mariestad AB</v>
      </c>
      <c r="S155" s="384" t="str">
        <v>559127-1431</v>
      </c>
      <c r="T155" s="384" t="str">
        <v>Kvarnlyckan 4</v>
      </c>
      <c r="U155" s="384" t="str">
        <v>Mäster Samuelsgatan 42</v>
      </c>
      <c r="V155" s="384" t="str">
        <v>Sala</v>
      </c>
      <c r="W155" s="384">
        <v>68117</v>
      </c>
    </row>
    <row r="156" spans="1:23" x14ac:dyDescent="0.4">
      <c r="A156" t="s">
        <v>689</v>
      </c>
      <c r="B156" t="s">
        <v>690</v>
      </c>
      <c r="C156" t="s">
        <v>691</v>
      </c>
      <c r="D156">
        <v>68119</v>
      </c>
      <c r="E156" t="s">
        <v>736</v>
      </c>
      <c r="F156" t="s">
        <v>693</v>
      </c>
      <c r="G156" t="s">
        <v>694</v>
      </c>
      <c r="H156" t="s">
        <v>695</v>
      </c>
      <c r="I156">
        <v>5593235731</v>
      </c>
      <c r="J156" t="s">
        <v>737</v>
      </c>
      <c r="K156" t="s">
        <v>179</v>
      </c>
      <c r="L156" s="387" t="s">
        <v>721</v>
      </c>
      <c r="M156" t="s">
        <v>736</v>
      </c>
      <c r="R156" s="384" t="str">
        <v>Neobo Mariestad AB</v>
      </c>
      <c r="S156" s="384" t="str">
        <v>559157-4362</v>
      </c>
      <c r="T156" s="384" t="str">
        <v>Kvarnlyckan 6</v>
      </c>
      <c r="U156" s="384" t="str">
        <v>Mäster Samuelsgatan 42</v>
      </c>
      <c r="V156" s="384" t="str">
        <v>Sala</v>
      </c>
      <c r="W156" s="384">
        <v>68118</v>
      </c>
    </row>
    <row r="157" spans="1:23" x14ac:dyDescent="0.4">
      <c r="A157" t="s">
        <v>689</v>
      </c>
      <c r="B157" t="s">
        <v>690</v>
      </c>
      <c r="C157" t="s">
        <v>691</v>
      </c>
      <c r="D157">
        <v>68120</v>
      </c>
      <c r="E157" t="s">
        <v>738</v>
      </c>
      <c r="F157" t="s">
        <v>693</v>
      </c>
      <c r="G157" t="s">
        <v>694</v>
      </c>
      <c r="H157" t="s">
        <v>695</v>
      </c>
      <c r="I157">
        <v>5593235731</v>
      </c>
      <c r="J157" t="s">
        <v>739</v>
      </c>
      <c r="K157" t="s">
        <v>179</v>
      </c>
      <c r="L157" s="387" t="s">
        <v>721</v>
      </c>
      <c r="M157" t="s">
        <v>738</v>
      </c>
      <c r="R157" s="384" t="str">
        <v>Neobo Mariestad AB</v>
      </c>
      <c r="S157" s="384" t="str">
        <v>559157-4362</v>
      </c>
      <c r="T157" s="384" t="str">
        <v>Kyrktuppen 10</v>
      </c>
      <c r="U157" s="384" t="str">
        <v>Mäster Samuelsgatan 42</v>
      </c>
      <c r="V157" s="384" t="str">
        <v>Sala</v>
      </c>
      <c r="W157" s="384">
        <v>68119</v>
      </c>
    </row>
    <row r="158" spans="1:23" x14ac:dyDescent="0.4">
      <c r="A158" t="s">
        <v>689</v>
      </c>
      <c r="B158" t="s">
        <v>690</v>
      </c>
      <c r="C158" t="s">
        <v>691</v>
      </c>
      <c r="D158">
        <v>68121</v>
      </c>
      <c r="E158" t="s">
        <v>740</v>
      </c>
      <c r="F158" t="s">
        <v>693</v>
      </c>
      <c r="G158" t="s">
        <v>694</v>
      </c>
      <c r="H158" t="s">
        <v>695</v>
      </c>
      <c r="I158">
        <v>5593235731</v>
      </c>
      <c r="J158" t="s">
        <v>741</v>
      </c>
      <c r="K158" t="s">
        <v>179</v>
      </c>
      <c r="L158" s="387" t="s">
        <v>721</v>
      </c>
      <c r="M158" t="s">
        <v>740</v>
      </c>
      <c r="R158" s="384" t="str">
        <v>Neobo Mitt Holding AB</v>
      </c>
      <c r="S158" s="384" t="str">
        <v>559157-4362</v>
      </c>
      <c r="T158" s="384" t="str">
        <v>Kämpen 9</v>
      </c>
      <c r="U158" s="384" t="str">
        <v>Mäster Samuelsgatan 42</v>
      </c>
      <c r="V158" s="384" t="str">
        <v>Sala</v>
      </c>
      <c r="W158" s="384">
        <v>68120</v>
      </c>
    </row>
    <row r="159" spans="1:23" x14ac:dyDescent="0.4">
      <c r="A159" t="s">
        <v>689</v>
      </c>
      <c r="B159" t="s">
        <v>690</v>
      </c>
      <c r="C159" t="s">
        <v>691</v>
      </c>
      <c r="D159">
        <v>68122</v>
      </c>
      <c r="E159" t="s">
        <v>742</v>
      </c>
      <c r="F159" t="s">
        <v>693</v>
      </c>
      <c r="G159" t="s">
        <v>694</v>
      </c>
      <c r="H159" t="s">
        <v>695</v>
      </c>
      <c r="I159">
        <v>5593235731</v>
      </c>
      <c r="J159" t="s">
        <v>743</v>
      </c>
      <c r="K159" t="s">
        <v>179</v>
      </c>
      <c r="L159" s="387" t="s">
        <v>204</v>
      </c>
      <c r="M159" t="s">
        <v>742</v>
      </c>
      <c r="R159" s="384" t="str">
        <v>Neobo Mjärden AB</v>
      </c>
      <c r="S159" s="384" t="str">
        <v>559157-4362</v>
      </c>
      <c r="T159" s="384" t="str">
        <v>Laxen 1</v>
      </c>
      <c r="U159" s="384" t="str">
        <v>Mäster Samuelsgatan 42</v>
      </c>
      <c r="V159" s="384" t="str">
        <v>Sala</v>
      </c>
      <c r="W159" s="384">
        <v>68121</v>
      </c>
    </row>
    <row r="160" spans="1:23" x14ac:dyDescent="0.4">
      <c r="A160" t="s">
        <v>689</v>
      </c>
      <c r="B160" t="s">
        <v>690</v>
      </c>
      <c r="C160" t="s">
        <v>691</v>
      </c>
      <c r="D160">
        <v>68123</v>
      </c>
      <c r="E160" t="s">
        <v>744</v>
      </c>
      <c r="F160" t="s">
        <v>693</v>
      </c>
      <c r="G160" t="s">
        <v>694</v>
      </c>
      <c r="H160" t="s">
        <v>695</v>
      </c>
      <c r="I160">
        <v>5593235731</v>
      </c>
      <c r="J160" t="s">
        <v>745</v>
      </c>
      <c r="K160" t="s">
        <v>179</v>
      </c>
      <c r="L160" s="387" t="s">
        <v>201</v>
      </c>
      <c r="M160" t="s">
        <v>744</v>
      </c>
      <c r="R160" s="384" t="str">
        <v>Neobo Mjärden AB</v>
      </c>
      <c r="S160" s="384" t="str">
        <v>559157-4362</v>
      </c>
      <c r="T160" s="384" t="str">
        <v>Laxen 2</v>
      </c>
      <c r="U160" s="384" t="str">
        <v>Mäster Samuelsgatan 42</v>
      </c>
      <c r="V160" s="384" t="str">
        <v>Skara</v>
      </c>
      <c r="W160" s="384">
        <v>68122</v>
      </c>
    </row>
    <row r="161" spans="1:23" x14ac:dyDescent="0.4">
      <c r="A161" t="s">
        <v>689</v>
      </c>
      <c r="B161" t="s">
        <v>690</v>
      </c>
      <c r="C161" t="s">
        <v>691</v>
      </c>
      <c r="D161">
        <v>68124</v>
      </c>
      <c r="E161" t="s">
        <v>746</v>
      </c>
      <c r="F161" t="s">
        <v>693</v>
      </c>
      <c r="G161" t="s">
        <v>694</v>
      </c>
      <c r="H161" t="s">
        <v>695</v>
      </c>
      <c r="I161">
        <v>5593235731</v>
      </c>
      <c r="J161" t="s">
        <v>747</v>
      </c>
      <c r="K161" t="s">
        <v>179</v>
      </c>
      <c r="L161" s="387" t="s">
        <v>204</v>
      </c>
      <c r="M161" t="s">
        <v>746</v>
      </c>
      <c r="R161" s="384" t="str">
        <v>Neobo Motala AB</v>
      </c>
      <c r="S161" s="384" t="str">
        <v>559157-4362</v>
      </c>
      <c r="T161" s="384" t="str">
        <v>Laxen 4</v>
      </c>
      <c r="U161" s="384" t="str">
        <v>Mäster Samuelsgatan 42</v>
      </c>
      <c r="V161" s="384" t="str">
        <v>Skara</v>
      </c>
      <c r="W161" s="384">
        <v>68123</v>
      </c>
    </row>
    <row r="162" spans="1:23" x14ac:dyDescent="0.4">
      <c r="A162" t="s">
        <v>748</v>
      </c>
      <c r="B162" t="s">
        <v>749</v>
      </c>
      <c r="C162" t="s">
        <v>750</v>
      </c>
      <c r="D162">
        <v>68301</v>
      </c>
      <c r="E162" t="s">
        <v>751</v>
      </c>
      <c r="F162" t="s">
        <v>752</v>
      </c>
      <c r="G162" t="s">
        <v>753</v>
      </c>
      <c r="H162" t="s">
        <v>754</v>
      </c>
      <c r="I162">
        <v>5593235723</v>
      </c>
      <c r="J162" t="s">
        <v>755</v>
      </c>
      <c r="K162" t="s">
        <v>756</v>
      </c>
      <c r="L162" s="387" t="s">
        <v>757</v>
      </c>
      <c r="M162" t="s">
        <v>751</v>
      </c>
      <c r="R162" s="384" t="str">
        <v>Neobo Nevisborg AB</v>
      </c>
      <c r="S162" s="384" t="str">
        <v>559157-4362</v>
      </c>
      <c r="T162" s="384" t="str">
        <v>Laxen 5</v>
      </c>
      <c r="U162" s="384" t="str">
        <v>Mäster Samuelsgatan 42</v>
      </c>
      <c r="V162" s="384" t="str">
        <v>Skara</v>
      </c>
      <c r="W162" s="384">
        <v>68124</v>
      </c>
    </row>
    <row r="163" spans="1:23" x14ac:dyDescent="0.4">
      <c r="A163" t="s">
        <v>748</v>
      </c>
      <c r="B163" t="s">
        <v>749</v>
      </c>
      <c r="C163" t="s">
        <v>750</v>
      </c>
      <c r="D163">
        <v>68302</v>
      </c>
      <c r="E163" t="s">
        <v>758</v>
      </c>
      <c r="F163" t="s">
        <v>752</v>
      </c>
      <c r="G163" t="s">
        <v>753</v>
      </c>
      <c r="H163" t="s">
        <v>754</v>
      </c>
      <c r="I163">
        <v>5593235723</v>
      </c>
      <c r="J163" t="s">
        <v>759</v>
      </c>
      <c r="K163" t="s">
        <v>756</v>
      </c>
      <c r="L163" s="387" t="s">
        <v>757</v>
      </c>
      <c r="M163" t="s">
        <v>758</v>
      </c>
      <c r="R163" s="384" t="str">
        <v>Neobo Norrköping 2 AB</v>
      </c>
      <c r="S163" s="384" t="str">
        <v>559158-1052</v>
      </c>
      <c r="T163" s="384" t="str">
        <v>Lekstorp 3:198</v>
      </c>
      <c r="U163" s="384" t="str">
        <v>Mäster Samuelsgatan 42</v>
      </c>
      <c r="V163" s="384" t="str">
        <v>Skara</v>
      </c>
      <c r="W163" s="384">
        <v>68301</v>
      </c>
    </row>
    <row r="164" spans="1:23" x14ac:dyDescent="0.4">
      <c r="A164" t="s">
        <v>748</v>
      </c>
      <c r="B164" t="s">
        <v>749</v>
      </c>
      <c r="C164" t="s">
        <v>750</v>
      </c>
      <c r="D164">
        <v>68303</v>
      </c>
      <c r="E164" t="s">
        <v>760</v>
      </c>
      <c r="F164" t="s">
        <v>752</v>
      </c>
      <c r="G164" t="s">
        <v>753</v>
      </c>
      <c r="H164" t="s">
        <v>754</v>
      </c>
      <c r="I164">
        <v>5593235723</v>
      </c>
      <c r="J164" t="s">
        <v>761</v>
      </c>
      <c r="K164" t="s">
        <v>756</v>
      </c>
      <c r="L164" s="387" t="s">
        <v>762</v>
      </c>
      <c r="M164" t="s">
        <v>760</v>
      </c>
      <c r="R164" s="384" t="str">
        <v>Neobo Norrköping AB</v>
      </c>
      <c r="S164" s="384" t="str">
        <v>559158-1052</v>
      </c>
      <c r="T164" s="384" t="str">
        <v>Letten 1</v>
      </c>
      <c r="U164" s="384" t="str">
        <v>Mäster Samuelsgatan 42</v>
      </c>
      <c r="V164" s="384" t="str">
        <v>Skara</v>
      </c>
      <c r="W164" s="384">
        <v>68302</v>
      </c>
    </row>
    <row r="165" spans="1:23" x14ac:dyDescent="0.4">
      <c r="A165" t="s">
        <v>748</v>
      </c>
      <c r="B165" t="s">
        <v>749</v>
      </c>
      <c r="C165" t="s">
        <v>750</v>
      </c>
      <c r="D165">
        <v>68304</v>
      </c>
      <c r="E165" t="s">
        <v>763</v>
      </c>
      <c r="F165" t="s">
        <v>752</v>
      </c>
      <c r="G165" t="s">
        <v>753</v>
      </c>
      <c r="H165" t="s">
        <v>754</v>
      </c>
      <c r="I165">
        <v>5593235723</v>
      </c>
      <c r="J165" t="s">
        <v>764</v>
      </c>
      <c r="K165" t="s">
        <v>756</v>
      </c>
      <c r="L165" s="387" t="s">
        <v>765</v>
      </c>
      <c r="M165" t="s">
        <v>763</v>
      </c>
      <c r="R165" s="384" t="str">
        <v>Neobo Norrköping AB</v>
      </c>
      <c r="S165" s="384" t="str">
        <v>559158-1052</v>
      </c>
      <c r="T165" s="384" t="str">
        <v>Letten 2</v>
      </c>
      <c r="U165" s="384" t="str">
        <v>Mäster Samuelsgatan 42</v>
      </c>
      <c r="V165" s="384" t="str">
        <v>Skara</v>
      </c>
      <c r="W165" s="384">
        <v>68303</v>
      </c>
    </row>
    <row r="166" spans="1:23" x14ac:dyDescent="0.4">
      <c r="A166" t="s">
        <v>766</v>
      </c>
      <c r="B166" t="s">
        <v>767</v>
      </c>
      <c r="C166" t="s">
        <v>768</v>
      </c>
      <c r="D166">
        <v>68501</v>
      </c>
      <c r="E166" t="s">
        <v>769</v>
      </c>
      <c r="F166" t="s">
        <v>770</v>
      </c>
      <c r="G166" t="s">
        <v>771</v>
      </c>
      <c r="H166" t="s">
        <v>772</v>
      </c>
      <c r="I166">
        <v>5593235749</v>
      </c>
      <c r="J166" t="s">
        <v>773</v>
      </c>
      <c r="K166" t="s">
        <v>774</v>
      </c>
      <c r="L166" s="387" t="s">
        <v>775</v>
      </c>
      <c r="M166" t="s">
        <v>769</v>
      </c>
      <c r="R166" s="384" t="str">
        <v>Neobo Norrköping AB</v>
      </c>
      <c r="S166" s="384" t="str">
        <v>559159-3156</v>
      </c>
      <c r="T166" s="384" t="str">
        <v>Letten 5</v>
      </c>
      <c r="U166" s="384" t="str">
        <v>Mäster Samuelsgatan 42</v>
      </c>
      <c r="V166" s="384" t="str">
        <v>Skara</v>
      </c>
      <c r="W166" s="384">
        <v>68304</v>
      </c>
    </row>
    <row r="167" spans="1:23" x14ac:dyDescent="0.4">
      <c r="A167" t="s">
        <v>766</v>
      </c>
      <c r="B167" t="s">
        <v>767</v>
      </c>
      <c r="C167" t="s">
        <v>768</v>
      </c>
      <c r="D167">
        <v>68502</v>
      </c>
      <c r="E167" t="s">
        <v>776</v>
      </c>
      <c r="F167" t="s">
        <v>770</v>
      </c>
      <c r="G167" t="s">
        <v>771</v>
      </c>
      <c r="H167" t="s">
        <v>772</v>
      </c>
      <c r="I167">
        <v>5593235749</v>
      </c>
      <c r="J167" t="s">
        <v>777</v>
      </c>
      <c r="K167" t="s">
        <v>774</v>
      </c>
      <c r="L167" s="387" t="s">
        <v>775</v>
      </c>
      <c r="M167" t="s">
        <v>776</v>
      </c>
      <c r="R167" s="384" t="str">
        <v>Neobo Norrköping AB</v>
      </c>
      <c r="S167" s="384" t="str">
        <v>559163-6138</v>
      </c>
      <c r="T167" s="384" t="str">
        <v>Letten 6</v>
      </c>
      <c r="U167" s="384" t="str">
        <v>Mäster Samuelsgatan 42</v>
      </c>
      <c r="V167" s="384" t="str">
        <v>Skara</v>
      </c>
      <c r="W167" s="384">
        <v>68501</v>
      </c>
    </row>
    <row r="168" spans="1:23" x14ac:dyDescent="0.4">
      <c r="A168" t="s">
        <v>766</v>
      </c>
      <c r="B168" t="s">
        <v>767</v>
      </c>
      <c r="C168" t="s">
        <v>768</v>
      </c>
      <c r="D168">
        <v>68503</v>
      </c>
      <c r="E168" t="s">
        <v>778</v>
      </c>
      <c r="F168" t="s">
        <v>770</v>
      </c>
      <c r="G168" t="s">
        <v>771</v>
      </c>
      <c r="H168" t="s">
        <v>772</v>
      </c>
      <c r="I168">
        <v>5593235749</v>
      </c>
      <c r="J168" t="s">
        <v>779</v>
      </c>
      <c r="K168" t="s">
        <v>774</v>
      </c>
      <c r="L168" s="387" t="s">
        <v>775</v>
      </c>
      <c r="M168" t="s">
        <v>778</v>
      </c>
      <c r="R168" s="384" t="str">
        <v>Neobo Norrköping AB</v>
      </c>
      <c r="S168" s="384" t="str">
        <v>559185-5720</v>
      </c>
      <c r="T168" s="384" t="str">
        <v>Liljan 4</v>
      </c>
      <c r="U168" s="384" t="str">
        <v>Mäster Samuelsgatan 42</v>
      </c>
      <c r="V168" s="384" t="str">
        <v>Skara</v>
      </c>
      <c r="W168" s="384">
        <v>68502</v>
      </c>
    </row>
    <row r="169" spans="1:23" x14ac:dyDescent="0.4">
      <c r="A169" t="s">
        <v>766</v>
      </c>
      <c r="B169" t="s">
        <v>767</v>
      </c>
      <c r="C169" t="s">
        <v>768</v>
      </c>
      <c r="D169">
        <v>68504</v>
      </c>
      <c r="E169" t="s">
        <v>780</v>
      </c>
      <c r="F169" t="s">
        <v>770</v>
      </c>
      <c r="G169" t="s">
        <v>771</v>
      </c>
      <c r="H169" t="s">
        <v>772</v>
      </c>
      <c r="I169">
        <v>5593235749</v>
      </c>
      <c r="J169" t="s">
        <v>781</v>
      </c>
      <c r="K169" t="s">
        <v>774</v>
      </c>
      <c r="L169" s="387" t="s">
        <v>775</v>
      </c>
      <c r="M169" t="s">
        <v>780</v>
      </c>
      <c r="R169" s="384" t="str">
        <v>Neobo Norrköping AB</v>
      </c>
      <c r="S169" s="384" t="str">
        <v>559200-5580</v>
      </c>
      <c r="T169" s="384" t="str">
        <v>Linden 5</v>
      </c>
      <c r="U169" s="384" t="str">
        <v>Mäster Samuelsgatan 42</v>
      </c>
      <c r="V169" s="384" t="str">
        <v>Skellefteå</v>
      </c>
      <c r="W169" s="384">
        <v>68503</v>
      </c>
    </row>
    <row r="170" spans="1:23" x14ac:dyDescent="0.4">
      <c r="A170" t="s">
        <v>766</v>
      </c>
      <c r="B170" t="s">
        <v>767</v>
      </c>
      <c r="C170" t="s">
        <v>768</v>
      </c>
      <c r="D170">
        <v>68505</v>
      </c>
      <c r="E170" t="s">
        <v>782</v>
      </c>
      <c r="F170" t="s">
        <v>770</v>
      </c>
      <c r="G170" t="s">
        <v>771</v>
      </c>
      <c r="H170" t="s">
        <v>772</v>
      </c>
      <c r="I170">
        <v>5593235749</v>
      </c>
      <c r="J170" t="s">
        <v>783</v>
      </c>
      <c r="K170" t="s">
        <v>774</v>
      </c>
      <c r="L170" s="387" t="s">
        <v>775</v>
      </c>
      <c r="M170" t="s">
        <v>782</v>
      </c>
      <c r="R170" s="384" t="str">
        <v>Neobo Norrköping AB</v>
      </c>
      <c r="S170" s="384" t="str">
        <v>559208-2241</v>
      </c>
      <c r="T170" s="384" t="str">
        <v>Linnéan 16</v>
      </c>
      <c r="U170" s="384" t="str">
        <v>Mäster Samuelsgatan 42</v>
      </c>
      <c r="V170" s="384" t="str">
        <v>Skärholmen</v>
      </c>
      <c r="W170" s="384">
        <v>68504</v>
      </c>
    </row>
    <row r="171" spans="1:23" x14ac:dyDescent="0.4">
      <c r="A171" t="s">
        <v>766</v>
      </c>
      <c r="B171" t="s">
        <v>767</v>
      </c>
      <c r="C171" t="s">
        <v>768</v>
      </c>
      <c r="D171">
        <v>68506</v>
      </c>
      <c r="E171" t="s">
        <v>784</v>
      </c>
      <c r="F171" t="s">
        <v>770</v>
      </c>
      <c r="G171" t="s">
        <v>771</v>
      </c>
      <c r="H171" t="s">
        <v>772</v>
      </c>
      <c r="I171">
        <v>5593235749</v>
      </c>
      <c r="J171" t="s">
        <v>785</v>
      </c>
      <c r="K171" t="s">
        <v>774</v>
      </c>
      <c r="L171" s="387" t="s">
        <v>775</v>
      </c>
      <c r="M171" t="s">
        <v>784</v>
      </c>
      <c r="R171" s="384" t="str">
        <v>Neobo Nyckelpigan 24 AB</v>
      </c>
      <c r="S171" s="384" t="str">
        <v>559218-2215</v>
      </c>
      <c r="T171" s="384" t="str">
        <v>Linnéan 2</v>
      </c>
      <c r="U171" s="384" t="str">
        <v>Mäster Samuelsgatan 42</v>
      </c>
      <c r="V171" s="384" t="str">
        <v>Skövde</v>
      </c>
      <c r="W171" s="384">
        <v>68505</v>
      </c>
    </row>
    <row r="172" spans="1:23" x14ac:dyDescent="0.4">
      <c r="A172" t="s">
        <v>766</v>
      </c>
      <c r="B172" t="s">
        <v>767</v>
      </c>
      <c r="C172" t="s">
        <v>768</v>
      </c>
      <c r="D172">
        <v>68507</v>
      </c>
      <c r="E172" t="s">
        <v>786</v>
      </c>
      <c r="F172" t="s">
        <v>770</v>
      </c>
      <c r="G172" t="s">
        <v>771</v>
      </c>
      <c r="H172" t="s">
        <v>772</v>
      </c>
      <c r="I172">
        <v>5593235749</v>
      </c>
      <c r="J172" t="s">
        <v>787</v>
      </c>
      <c r="K172" t="s">
        <v>774</v>
      </c>
      <c r="L172" s="387" t="s">
        <v>775</v>
      </c>
      <c r="M172" t="s">
        <v>786</v>
      </c>
      <c r="R172" s="384" t="str">
        <v>Neobo Nyckelpigan 24 AB</v>
      </c>
      <c r="S172" s="384" t="str">
        <v>559222-2995</v>
      </c>
      <c r="T172" s="384" t="str">
        <v>Lodet 1</v>
      </c>
      <c r="U172" s="384" t="str">
        <v>Mäster Samuelsgatan 42</v>
      </c>
      <c r="V172" s="384" t="str">
        <v>Skövde</v>
      </c>
      <c r="W172" s="384">
        <v>68506</v>
      </c>
    </row>
    <row r="173" spans="1:23" x14ac:dyDescent="0.4">
      <c r="A173" t="s">
        <v>788</v>
      </c>
      <c r="B173" t="s">
        <v>789</v>
      </c>
      <c r="C173" t="s">
        <v>790</v>
      </c>
      <c r="D173">
        <v>68700</v>
      </c>
      <c r="E173" t="s">
        <v>1549</v>
      </c>
      <c r="F173" t="s">
        <v>791</v>
      </c>
      <c r="G173" t="s">
        <v>792</v>
      </c>
      <c r="H173" t="s">
        <v>793</v>
      </c>
      <c r="I173">
        <v>5593332462</v>
      </c>
      <c r="J173" t="s">
        <v>1538</v>
      </c>
      <c r="K173" t="s">
        <v>1539</v>
      </c>
      <c r="L173" s="387" t="s">
        <v>1540</v>
      </c>
      <c r="M173" t="s">
        <v>1549</v>
      </c>
      <c r="R173" s="384" t="str">
        <v>Neobo Nyköping 2 AB</v>
      </c>
      <c r="S173" s="384" t="str">
        <v>559224-4023</v>
      </c>
      <c r="T173" s="384" t="str">
        <v>Lodet 1</v>
      </c>
      <c r="U173" s="384" t="str">
        <v>Mäster Samuelsgatan 42</v>
      </c>
      <c r="V173" s="384" t="str">
        <v>Skövde</v>
      </c>
      <c r="W173" s="384">
        <v>68507</v>
      </c>
    </row>
    <row r="174" spans="1:23" x14ac:dyDescent="0.4">
      <c r="A174" t="s">
        <v>794</v>
      </c>
      <c r="B174" t="s">
        <v>795</v>
      </c>
      <c r="C174" t="s">
        <v>796</v>
      </c>
      <c r="D174">
        <v>68801</v>
      </c>
      <c r="E174" t="s">
        <v>797</v>
      </c>
      <c r="F174" t="s">
        <v>798</v>
      </c>
      <c r="G174" t="s">
        <v>799</v>
      </c>
      <c r="H174" t="s">
        <v>800</v>
      </c>
      <c r="I174">
        <v>5590266036</v>
      </c>
      <c r="J174" t="s">
        <v>801</v>
      </c>
      <c r="K174" t="s">
        <v>259</v>
      </c>
      <c r="L174" s="387" t="s">
        <v>263</v>
      </c>
      <c r="M174" t="s">
        <v>797</v>
      </c>
      <c r="R174" s="384" t="str">
        <v>Neobo Nynäshamn AB</v>
      </c>
      <c r="S174" s="384" t="str">
        <v>559227-6314</v>
      </c>
      <c r="T174" s="384" t="str">
        <v>Lodet 2</v>
      </c>
      <c r="U174" s="384" t="str">
        <v>Mäster Samuelsgatan 42</v>
      </c>
      <c r="V174" s="384" t="str">
        <v>Skövde</v>
      </c>
      <c r="W174" s="384">
        <v>68700</v>
      </c>
    </row>
    <row r="175" spans="1:23" x14ac:dyDescent="0.4">
      <c r="A175" t="s">
        <v>802</v>
      </c>
      <c r="B175" t="s">
        <v>803</v>
      </c>
      <c r="C175" t="s">
        <v>804</v>
      </c>
      <c r="D175">
        <v>68901</v>
      </c>
      <c r="E175" t="s">
        <v>805</v>
      </c>
      <c r="F175" t="s">
        <v>806</v>
      </c>
      <c r="G175" t="s">
        <v>807</v>
      </c>
      <c r="H175" t="s">
        <v>808</v>
      </c>
      <c r="I175">
        <v>5567489660</v>
      </c>
      <c r="J175" t="s">
        <v>809</v>
      </c>
      <c r="K175" t="s">
        <v>259</v>
      </c>
      <c r="L175" s="387" t="s">
        <v>283</v>
      </c>
      <c r="M175" t="s">
        <v>805</v>
      </c>
      <c r="R175" s="384" t="str">
        <v>Neobo Nynäshamn AB</v>
      </c>
      <c r="S175" s="384" t="str">
        <v>559248-6681</v>
      </c>
      <c r="T175" s="384" t="str">
        <v>Lyktan 7</v>
      </c>
      <c r="U175" s="384" t="str">
        <v>Mäster Samuelsgatan 42</v>
      </c>
      <c r="V175" s="384" t="str">
        <v>Sollentuna</v>
      </c>
      <c r="W175" s="384">
        <v>68801</v>
      </c>
    </row>
    <row r="176" spans="1:23" x14ac:dyDescent="0.4">
      <c r="A176" t="s">
        <v>802</v>
      </c>
      <c r="B176" t="s">
        <v>803</v>
      </c>
      <c r="C176" t="s">
        <v>804</v>
      </c>
      <c r="D176">
        <v>68902</v>
      </c>
      <c r="E176" t="s">
        <v>810</v>
      </c>
      <c r="F176" t="s">
        <v>806</v>
      </c>
      <c r="G176" t="s">
        <v>807</v>
      </c>
      <c r="H176" t="s">
        <v>808</v>
      </c>
      <c r="I176">
        <v>5567489660</v>
      </c>
      <c r="J176" t="s">
        <v>811</v>
      </c>
      <c r="K176" t="s">
        <v>259</v>
      </c>
      <c r="L176" s="387" t="s">
        <v>283</v>
      </c>
      <c r="M176" t="s">
        <v>810</v>
      </c>
      <c r="R176" s="384" t="str">
        <v>Neobo Nynäshamn AB</v>
      </c>
      <c r="S176" s="384" t="str">
        <v>559248-6699</v>
      </c>
      <c r="T176" s="384" t="str">
        <v>Lyktan 9</v>
      </c>
      <c r="U176" s="384" t="str">
        <v>Mäster Samuelsgatan 42</v>
      </c>
      <c r="V176" s="384" t="str">
        <v>Sollentuna</v>
      </c>
      <c r="W176" s="384">
        <v>68901</v>
      </c>
    </row>
    <row r="177" spans="1:23" x14ac:dyDescent="0.4">
      <c r="A177" t="s">
        <v>812</v>
      </c>
      <c r="B177" t="s">
        <v>813</v>
      </c>
      <c r="C177" t="s">
        <v>814</v>
      </c>
      <c r="D177">
        <v>69001</v>
      </c>
      <c r="E177" t="s">
        <v>815</v>
      </c>
      <c r="F177" t="s">
        <v>816</v>
      </c>
      <c r="G177" t="s">
        <v>817</v>
      </c>
      <c r="H177" t="s">
        <v>818</v>
      </c>
      <c r="I177">
        <v>5569508400</v>
      </c>
      <c r="J177" t="s">
        <v>819</v>
      </c>
      <c r="K177" t="s">
        <v>259</v>
      </c>
      <c r="L177" s="387" t="s">
        <v>290</v>
      </c>
      <c r="M177" t="s">
        <v>815</v>
      </c>
      <c r="R177" s="384" t="str">
        <v>Neobo Nynäshamn AB</v>
      </c>
      <c r="S177" s="384" t="str">
        <v>559273-6325</v>
      </c>
      <c r="T177" s="384" t="str">
        <v>Länsmansängen 1</v>
      </c>
      <c r="U177" s="384" t="str">
        <v>Mäster Samuelsgatan 42</v>
      </c>
      <c r="V177" s="384" t="str">
        <v>Sommen</v>
      </c>
      <c r="W177" s="384">
        <v>68902</v>
      </c>
    </row>
    <row r="178" spans="1:23" x14ac:dyDescent="0.4">
      <c r="A178" t="s">
        <v>820</v>
      </c>
      <c r="B178" t="s">
        <v>821</v>
      </c>
      <c r="C178" t="s">
        <v>822</v>
      </c>
      <c r="D178">
        <v>69101</v>
      </c>
      <c r="E178" t="s">
        <v>18</v>
      </c>
      <c r="F178" t="s">
        <v>823</v>
      </c>
      <c r="G178" t="s">
        <v>824</v>
      </c>
      <c r="H178" t="s">
        <v>825</v>
      </c>
      <c r="I178">
        <v>5593371718</v>
      </c>
      <c r="J178" t="s">
        <v>826</v>
      </c>
      <c r="K178" t="s">
        <v>22</v>
      </c>
      <c r="L178" s="387" t="s">
        <v>827</v>
      </c>
      <c r="M178" t="s">
        <v>18</v>
      </c>
      <c r="R178" s="384" t="str">
        <v>Neobo Oscarsbo AB</v>
      </c>
      <c r="S178" s="384" t="str">
        <v>559273-6341</v>
      </c>
      <c r="T178" s="384" t="str">
        <v>Lövkojan 8</v>
      </c>
      <c r="U178" s="384" t="str">
        <v>Mäster Samuelsgatan 42</v>
      </c>
      <c r="V178" s="384" t="str">
        <v>Staffanstorp</v>
      </c>
      <c r="W178" s="384">
        <v>69001</v>
      </c>
    </row>
    <row r="179" spans="1:23" x14ac:dyDescent="0.4">
      <c r="A179" t="s">
        <v>820</v>
      </c>
      <c r="B179" t="s">
        <v>821</v>
      </c>
      <c r="C179" t="s">
        <v>822</v>
      </c>
      <c r="D179">
        <v>69102</v>
      </c>
      <c r="E179" t="s">
        <v>828</v>
      </c>
      <c r="F179" t="s">
        <v>823</v>
      </c>
      <c r="G179" t="s">
        <v>824</v>
      </c>
      <c r="H179" t="s">
        <v>825</v>
      </c>
      <c r="I179">
        <v>5593371718</v>
      </c>
      <c r="J179" t="s">
        <v>829</v>
      </c>
      <c r="K179" t="s">
        <v>22</v>
      </c>
      <c r="L179" s="387" t="s">
        <v>830</v>
      </c>
      <c r="M179" t="s">
        <v>828</v>
      </c>
      <c r="R179" s="384" t="str">
        <v>Neobo Oscarsbo AB</v>
      </c>
      <c r="S179" s="384" t="str">
        <v>559273-6358</v>
      </c>
      <c r="T179" s="384" t="str">
        <v>Malen 16</v>
      </c>
      <c r="U179" s="384" t="str">
        <v>Mäster Samuelsgatan 42</v>
      </c>
      <c r="V179" s="384" t="str">
        <v>Staffanstorp</v>
      </c>
      <c r="W179" s="384">
        <v>69101</v>
      </c>
    </row>
    <row r="180" spans="1:23" x14ac:dyDescent="0.4">
      <c r="A180" t="s">
        <v>820</v>
      </c>
      <c r="B180" t="s">
        <v>821</v>
      </c>
      <c r="C180" t="s">
        <v>822</v>
      </c>
      <c r="D180">
        <v>69103</v>
      </c>
      <c r="E180" t="s">
        <v>831</v>
      </c>
      <c r="F180" t="s">
        <v>823</v>
      </c>
      <c r="G180" t="s">
        <v>824</v>
      </c>
      <c r="H180" t="s">
        <v>825</v>
      </c>
      <c r="I180">
        <v>5593371718</v>
      </c>
      <c r="J180" t="s">
        <v>832</v>
      </c>
      <c r="K180" t="s">
        <v>22</v>
      </c>
      <c r="L180" s="387" t="s">
        <v>833</v>
      </c>
      <c r="M180" t="s">
        <v>831</v>
      </c>
      <c r="R180" s="384" t="str">
        <v>Neobo Oscarsbo AB</v>
      </c>
      <c r="S180" s="384" t="str">
        <v>559317-1357</v>
      </c>
      <c r="T180" s="384" t="str">
        <v>Mercurius 12</v>
      </c>
      <c r="U180" s="384" t="str">
        <v>Mäster Samuelsgatan 42</v>
      </c>
      <c r="V180" s="384" t="str">
        <v>Stockholm</v>
      </c>
      <c r="W180" s="384">
        <v>69102</v>
      </c>
    </row>
    <row r="181" spans="1:23" x14ac:dyDescent="0.4">
      <c r="A181" t="s">
        <v>820</v>
      </c>
      <c r="B181" t="s">
        <v>821</v>
      </c>
      <c r="C181" t="s">
        <v>822</v>
      </c>
      <c r="D181">
        <v>69104</v>
      </c>
      <c r="E181" t="s">
        <v>834</v>
      </c>
      <c r="F181" t="s">
        <v>823</v>
      </c>
      <c r="G181" t="s">
        <v>824</v>
      </c>
      <c r="H181" t="s">
        <v>825</v>
      </c>
      <c r="I181">
        <v>5593371718</v>
      </c>
      <c r="J181" t="s">
        <v>835</v>
      </c>
      <c r="K181" t="s">
        <v>22</v>
      </c>
      <c r="L181" s="387" t="s">
        <v>827</v>
      </c>
      <c r="M181" t="s">
        <v>834</v>
      </c>
      <c r="R181" s="384" t="str">
        <v>Neobo Oscarsbo AB</v>
      </c>
      <c r="S181" s="384" t="str">
        <v>559319-6883</v>
      </c>
      <c r="T181" s="384" t="str">
        <v>Mercurius 15</v>
      </c>
      <c r="U181" s="384" t="str">
        <v>Mäster Samuelsgatan 42</v>
      </c>
      <c r="V181" s="384" t="str">
        <v>Stockholm</v>
      </c>
      <c r="W181" s="384">
        <v>69103</v>
      </c>
    </row>
    <row r="182" spans="1:23" x14ac:dyDescent="0.4">
      <c r="A182" t="s">
        <v>820</v>
      </c>
      <c r="B182" t="s">
        <v>821</v>
      </c>
      <c r="C182" t="s">
        <v>822</v>
      </c>
      <c r="D182">
        <v>69105</v>
      </c>
      <c r="E182" t="s">
        <v>836</v>
      </c>
      <c r="F182" t="s">
        <v>823</v>
      </c>
      <c r="G182" t="s">
        <v>824</v>
      </c>
      <c r="H182" t="s">
        <v>825</v>
      </c>
      <c r="I182">
        <v>5593371718</v>
      </c>
      <c r="J182" t="s">
        <v>837</v>
      </c>
      <c r="K182" t="s">
        <v>22</v>
      </c>
      <c r="L182" s="387" t="s">
        <v>838</v>
      </c>
      <c r="M182" t="s">
        <v>836</v>
      </c>
      <c r="R182" s="384" t="str">
        <v>Neobo Oscarsbo AB</v>
      </c>
      <c r="S182" s="384" t="str">
        <v>559323-5723</v>
      </c>
      <c r="T182" s="384" t="str">
        <v>Minerva 7</v>
      </c>
      <c r="U182" s="384" t="str">
        <v>Mäster Samuelsgatan 42</v>
      </c>
      <c r="V182" s="384" t="str">
        <v>Stockholm</v>
      </c>
      <c r="W182" s="384">
        <v>69104</v>
      </c>
    </row>
    <row r="183" spans="1:23" x14ac:dyDescent="0.4">
      <c r="A183" t="s">
        <v>820</v>
      </c>
      <c r="B183" t="s">
        <v>821</v>
      </c>
      <c r="C183" t="s">
        <v>822</v>
      </c>
      <c r="D183">
        <v>69106</v>
      </c>
      <c r="E183" t="s">
        <v>839</v>
      </c>
      <c r="F183" t="s">
        <v>823</v>
      </c>
      <c r="G183" t="s">
        <v>824</v>
      </c>
      <c r="H183" t="s">
        <v>825</v>
      </c>
      <c r="I183">
        <v>5593371718</v>
      </c>
      <c r="J183" t="s">
        <v>840</v>
      </c>
      <c r="K183" t="s">
        <v>22</v>
      </c>
      <c r="L183" s="387" t="s">
        <v>838</v>
      </c>
      <c r="M183" t="s">
        <v>839</v>
      </c>
      <c r="R183" s="384" t="str">
        <v>Neobo Oscarsbo AB</v>
      </c>
      <c r="S183" s="384" t="str">
        <v>559323-5723</v>
      </c>
      <c r="T183" s="384" t="str">
        <v>Minerva 8</v>
      </c>
      <c r="U183" s="384" t="str">
        <v>Mäster Samuelsgatan 42</v>
      </c>
      <c r="V183" s="384" t="str">
        <v>Stockholm</v>
      </c>
      <c r="W183" s="384">
        <v>69105</v>
      </c>
    </row>
    <row r="184" spans="1:23" x14ac:dyDescent="0.4">
      <c r="A184" t="s">
        <v>820</v>
      </c>
      <c r="B184" t="s">
        <v>821</v>
      </c>
      <c r="C184" t="s">
        <v>822</v>
      </c>
      <c r="D184">
        <v>69107</v>
      </c>
      <c r="E184" t="s">
        <v>841</v>
      </c>
      <c r="F184" t="s">
        <v>823</v>
      </c>
      <c r="G184" t="s">
        <v>824</v>
      </c>
      <c r="H184" t="s">
        <v>825</v>
      </c>
      <c r="I184">
        <v>5593371718</v>
      </c>
      <c r="J184" t="s">
        <v>842</v>
      </c>
      <c r="K184" t="s">
        <v>22</v>
      </c>
      <c r="L184" s="387" t="s">
        <v>833</v>
      </c>
      <c r="M184" t="s">
        <v>841</v>
      </c>
      <c r="R184" s="384" t="str">
        <v>Neobo Oscarsbo AB</v>
      </c>
      <c r="S184" s="384" t="str">
        <v>559323-5723</v>
      </c>
      <c r="T184" s="384" t="str">
        <v>Mjärden 1</v>
      </c>
      <c r="U184" s="384" t="str">
        <v>Mäster Samuelsgatan 42</v>
      </c>
      <c r="V184" s="384" t="str">
        <v>Stockholm</v>
      </c>
      <c r="W184" s="384">
        <v>69106</v>
      </c>
    </row>
    <row r="185" spans="1:23" x14ac:dyDescent="0.4">
      <c r="A185" t="s">
        <v>820</v>
      </c>
      <c r="B185" t="s">
        <v>821</v>
      </c>
      <c r="C185" t="s">
        <v>822</v>
      </c>
      <c r="D185">
        <v>69108</v>
      </c>
      <c r="E185" t="s">
        <v>668</v>
      </c>
      <c r="F185" t="s">
        <v>823</v>
      </c>
      <c r="G185" t="s">
        <v>824</v>
      </c>
      <c r="H185" t="s">
        <v>825</v>
      </c>
      <c r="I185">
        <v>5593371718</v>
      </c>
      <c r="J185" t="s">
        <v>843</v>
      </c>
      <c r="K185" t="s">
        <v>22</v>
      </c>
      <c r="L185" s="387" t="s">
        <v>844</v>
      </c>
      <c r="M185" t="s">
        <v>668</v>
      </c>
      <c r="R185" s="384" t="str">
        <v>Neobo Oscarsbo AB</v>
      </c>
      <c r="S185" s="384" t="str">
        <v>559323-5723</v>
      </c>
      <c r="T185" s="384" t="str">
        <v>Mjärden 2</v>
      </c>
      <c r="U185" s="384" t="str">
        <v>Mäster Samuelsgatan 42</v>
      </c>
      <c r="V185" s="384" t="str">
        <v>Stockholm</v>
      </c>
      <c r="W185" s="384">
        <v>69107</v>
      </c>
    </row>
    <row r="186" spans="1:23" x14ac:dyDescent="0.4">
      <c r="A186" t="s">
        <v>820</v>
      </c>
      <c r="B186" t="s">
        <v>821</v>
      </c>
      <c r="C186" t="s">
        <v>822</v>
      </c>
      <c r="D186">
        <v>69109</v>
      </c>
      <c r="E186" t="s">
        <v>845</v>
      </c>
      <c r="F186" t="s">
        <v>823</v>
      </c>
      <c r="G186" t="s">
        <v>824</v>
      </c>
      <c r="H186" t="s">
        <v>825</v>
      </c>
      <c r="I186">
        <v>5593371718</v>
      </c>
      <c r="J186" t="s">
        <v>846</v>
      </c>
      <c r="K186" t="s">
        <v>22</v>
      </c>
      <c r="L186" s="387" t="s">
        <v>847</v>
      </c>
      <c r="M186" t="s">
        <v>845</v>
      </c>
      <c r="R186" s="384" t="str">
        <v>Neobo Oscarsbo AB</v>
      </c>
      <c r="S186" s="384" t="str">
        <v>559323-5731</v>
      </c>
      <c r="T186" s="384" t="str">
        <v>Mjölnaren 3</v>
      </c>
      <c r="U186" s="384" t="str">
        <v>Mäster Samuelsgatan 42</v>
      </c>
      <c r="V186" s="384" t="str">
        <v>Stockholm</v>
      </c>
      <c r="W186" s="384">
        <v>69108</v>
      </c>
    </row>
    <row r="187" spans="1:23" x14ac:dyDescent="0.4">
      <c r="A187" t="s">
        <v>820</v>
      </c>
      <c r="B187" t="s">
        <v>821</v>
      </c>
      <c r="C187" t="s">
        <v>822</v>
      </c>
      <c r="D187">
        <v>69110</v>
      </c>
      <c r="E187" t="s">
        <v>848</v>
      </c>
      <c r="F187" t="s">
        <v>823</v>
      </c>
      <c r="G187" t="s">
        <v>824</v>
      </c>
      <c r="H187" t="s">
        <v>825</v>
      </c>
      <c r="I187">
        <v>5593371718</v>
      </c>
      <c r="J187" t="s">
        <v>849</v>
      </c>
      <c r="K187" t="s">
        <v>22</v>
      </c>
      <c r="L187" s="387" t="s">
        <v>830</v>
      </c>
      <c r="M187" t="s">
        <v>848</v>
      </c>
      <c r="R187" s="384" t="str">
        <v>Neobo Oscarsbo AB</v>
      </c>
      <c r="S187" s="384" t="str">
        <v>559323-5731</v>
      </c>
      <c r="T187" s="384" t="str">
        <v>Mjölnaren 4</v>
      </c>
      <c r="U187" s="384" t="str">
        <v>Mäster Samuelsgatan 42</v>
      </c>
      <c r="V187" s="384" t="str">
        <v>Stockholm</v>
      </c>
      <c r="W187" s="384">
        <v>69109</v>
      </c>
    </row>
    <row r="188" spans="1:23" x14ac:dyDescent="0.4">
      <c r="A188" t="s">
        <v>820</v>
      </c>
      <c r="B188" t="s">
        <v>821</v>
      </c>
      <c r="C188" t="s">
        <v>822</v>
      </c>
      <c r="D188">
        <v>69111</v>
      </c>
      <c r="E188" t="s">
        <v>850</v>
      </c>
      <c r="F188" t="s">
        <v>823</v>
      </c>
      <c r="G188" t="s">
        <v>824</v>
      </c>
      <c r="H188" t="s">
        <v>825</v>
      </c>
      <c r="I188">
        <v>5593371718</v>
      </c>
      <c r="J188" t="s">
        <v>851</v>
      </c>
      <c r="K188" t="s">
        <v>22</v>
      </c>
      <c r="L188" s="387" t="s">
        <v>852</v>
      </c>
      <c r="M188" t="s">
        <v>850</v>
      </c>
      <c r="R188" s="384" t="str">
        <v>Neobo Oscarsbo AB</v>
      </c>
      <c r="S188" s="384" t="str">
        <v>559323-5731</v>
      </c>
      <c r="T188" s="384" t="str">
        <v>Mjölnaren 9</v>
      </c>
      <c r="U188" s="384" t="str">
        <v>Mäster Samuelsgatan 42</v>
      </c>
      <c r="V188" s="384" t="str">
        <v>Stockholm</v>
      </c>
      <c r="W188" s="384">
        <v>69110</v>
      </c>
    </row>
    <row r="189" spans="1:23" x14ac:dyDescent="0.4">
      <c r="A189" t="s">
        <v>820</v>
      </c>
      <c r="B189" t="s">
        <v>821</v>
      </c>
      <c r="C189" t="s">
        <v>822</v>
      </c>
      <c r="D189">
        <v>69112</v>
      </c>
      <c r="E189" t="s">
        <v>853</v>
      </c>
      <c r="F189" t="s">
        <v>823</v>
      </c>
      <c r="G189" t="s">
        <v>824</v>
      </c>
      <c r="H189" t="s">
        <v>825</v>
      </c>
      <c r="I189">
        <v>5593371718</v>
      </c>
      <c r="J189" t="s">
        <v>854</v>
      </c>
      <c r="K189" t="s">
        <v>22</v>
      </c>
      <c r="L189" s="387" t="s">
        <v>827</v>
      </c>
      <c r="M189" t="s">
        <v>853</v>
      </c>
      <c r="R189" s="384" t="str">
        <v>Neobo Panirab AB</v>
      </c>
      <c r="S189" s="384" t="str">
        <v>559323-5731</v>
      </c>
      <c r="T189" s="384" t="str">
        <v>Muggebo 1:19</v>
      </c>
      <c r="U189" s="384" t="str">
        <v>Mäster Samuelsgatan 42</v>
      </c>
      <c r="V189" s="384" t="str">
        <v>Stockholm</v>
      </c>
      <c r="W189" s="384">
        <v>69111</v>
      </c>
    </row>
    <row r="190" spans="1:23" x14ac:dyDescent="0.4">
      <c r="A190" t="s">
        <v>820</v>
      </c>
      <c r="B190" t="s">
        <v>821</v>
      </c>
      <c r="C190" t="s">
        <v>822</v>
      </c>
      <c r="D190">
        <v>69113</v>
      </c>
      <c r="E190" t="s">
        <v>855</v>
      </c>
      <c r="F190" t="s">
        <v>823</v>
      </c>
      <c r="G190" t="s">
        <v>824</v>
      </c>
      <c r="H190" t="s">
        <v>825</v>
      </c>
      <c r="I190">
        <v>5593371718</v>
      </c>
      <c r="J190" t="s">
        <v>856</v>
      </c>
      <c r="K190" t="s">
        <v>22</v>
      </c>
      <c r="L190" s="387" t="s">
        <v>827</v>
      </c>
      <c r="M190" t="s">
        <v>855</v>
      </c>
      <c r="R190" s="384" t="str">
        <v>Neobo Parken AB</v>
      </c>
      <c r="S190" s="384" t="str">
        <v>559323-5731</v>
      </c>
      <c r="T190" s="384" t="str">
        <v>Myran 8</v>
      </c>
      <c r="U190" s="384" t="str">
        <v>Mäster Samuelsgatan 42</v>
      </c>
      <c r="V190" s="384" t="str">
        <v>Stockholm</v>
      </c>
      <c r="W190" s="384">
        <v>69112</v>
      </c>
    </row>
    <row r="191" spans="1:23" x14ac:dyDescent="0.4">
      <c r="A191" t="s">
        <v>820</v>
      </c>
      <c r="B191" t="s">
        <v>821</v>
      </c>
      <c r="C191" t="s">
        <v>822</v>
      </c>
      <c r="D191">
        <v>69114</v>
      </c>
      <c r="E191" t="s">
        <v>857</v>
      </c>
      <c r="F191" t="s">
        <v>823</v>
      </c>
      <c r="G191" t="s">
        <v>824</v>
      </c>
      <c r="H191" t="s">
        <v>825</v>
      </c>
      <c r="I191">
        <v>5593371718</v>
      </c>
      <c r="J191" t="s">
        <v>858</v>
      </c>
      <c r="K191" t="s">
        <v>22</v>
      </c>
      <c r="L191" s="387" t="s">
        <v>827</v>
      </c>
      <c r="M191" t="s">
        <v>857</v>
      </c>
      <c r="R191" s="384" t="str">
        <v>Neobo Pinjen 4 AB</v>
      </c>
      <c r="S191" s="384" t="str">
        <v>559323-5731</v>
      </c>
      <c r="T191" s="384" t="str">
        <v>Måsen 11</v>
      </c>
      <c r="U191" s="384" t="str">
        <v>Mäster Samuelsgatan 42</v>
      </c>
      <c r="V191" s="384" t="str">
        <v>Stockholm</v>
      </c>
      <c r="W191" s="384">
        <v>69113</v>
      </c>
    </row>
    <row r="192" spans="1:23" x14ac:dyDescent="0.4">
      <c r="A192" t="s">
        <v>820</v>
      </c>
      <c r="B192" t="s">
        <v>821</v>
      </c>
      <c r="C192" t="s">
        <v>822</v>
      </c>
      <c r="D192">
        <v>69115</v>
      </c>
      <c r="E192" t="s">
        <v>859</v>
      </c>
      <c r="F192" t="s">
        <v>823</v>
      </c>
      <c r="G192" t="s">
        <v>824</v>
      </c>
      <c r="H192" t="s">
        <v>825</v>
      </c>
      <c r="I192">
        <v>5593371718</v>
      </c>
      <c r="J192" t="s">
        <v>860</v>
      </c>
      <c r="K192" t="s">
        <v>22</v>
      </c>
      <c r="L192" s="387" t="s">
        <v>827</v>
      </c>
      <c r="M192" t="s">
        <v>859</v>
      </c>
      <c r="R192" s="384" t="str">
        <v>Neobo Pärlan HB</v>
      </c>
      <c r="S192" s="384" t="str">
        <v>559323-5731</v>
      </c>
      <c r="T192" s="384" t="str">
        <v>Måsen 2</v>
      </c>
      <c r="U192" s="384" t="str">
        <v>Mäster Samuelsgatan 42</v>
      </c>
      <c r="V192" s="384" t="str">
        <v>Stockholm</v>
      </c>
      <c r="W192" s="384">
        <v>69114</v>
      </c>
    </row>
    <row r="193" spans="1:23" x14ac:dyDescent="0.4">
      <c r="A193" t="s">
        <v>861</v>
      </c>
      <c r="B193" t="s">
        <v>862</v>
      </c>
      <c r="C193" t="s">
        <v>863</v>
      </c>
      <c r="D193">
        <v>80000</v>
      </c>
      <c r="E193" t="s">
        <v>867</v>
      </c>
      <c r="F193" t="s">
        <v>864</v>
      </c>
      <c r="G193" t="s">
        <v>865</v>
      </c>
      <c r="H193" t="s">
        <v>866</v>
      </c>
      <c r="I193">
        <v>5593958167</v>
      </c>
      <c r="J193" t="s">
        <v>1538</v>
      </c>
      <c r="K193" t="s">
        <v>1539</v>
      </c>
      <c r="L193" s="387" t="s">
        <v>1540</v>
      </c>
      <c r="M193" t="s">
        <v>867</v>
      </c>
      <c r="R193" s="384" t="str">
        <v>Neobo Sala AB</v>
      </c>
      <c r="S193" s="384" t="str">
        <v>559323-5731</v>
      </c>
      <c r="T193" s="384" t="str">
        <v>Märsta 1:40</v>
      </c>
      <c r="U193" s="384" t="str">
        <v>Mäster Samuelsgatan 42</v>
      </c>
      <c r="V193" s="384" t="str">
        <v>Stockholm</v>
      </c>
      <c r="W193" s="384">
        <v>69115</v>
      </c>
    </row>
    <row r="194" spans="1:23" x14ac:dyDescent="0.4">
      <c r="A194" t="s">
        <v>861</v>
      </c>
      <c r="B194" t="s">
        <v>862</v>
      </c>
      <c r="C194" t="s">
        <v>863</v>
      </c>
      <c r="D194">
        <v>80001</v>
      </c>
      <c r="E194" t="s">
        <v>868</v>
      </c>
      <c r="F194" t="s">
        <v>864</v>
      </c>
      <c r="G194" t="s">
        <v>865</v>
      </c>
      <c r="H194" t="s">
        <v>866</v>
      </c>
      <c r="I194">
        <v>5593958167</v>
      </c>
      <c r="J194" t="s">
        <v>1538</v>
      </c>
      <c r="K194" t="s">
        <v>1539</v>
      </c>
      <c r="L194" s="387" t="s">
        <v>1540</v>
      </c>
      <c r="M194" t="s">
        <v>868</v>
      </c>
      <c r="R194" s="384" t="str">
        <v>Neobo Sala AB</v>
      </c>
      <c r="S194" s="384" t="str">
        <v>559323-5731</v>
      </c>
      <c r="T194" s="384" t="str">
        <v>Navigatören 11</v>
      </c>
      <c r="U194" s="384" t="str">
        <v>Mäster Samuelsgatan 42</v>
      </c>
      <c r="V194" s="384" t="str">
        <v>Stockholm</v>
      </c>
      <c r="W194" s="384">
        <v>80000</v>
      </c>
    </row>
    <row r="195" spans="1:23" x14ac:dyDescent="0.4">
      <c r="A195" t="s">
        <v>861</v>
      </c>
      <c r="B195" t="s">
        <v>862</v>
      </c>
      <c r="C195" t="s">
        <v>863</v>
      </c>
      <c r="D195">
        <v>80003</v>
      </c>
      <c r="E195" t="s">
        <v>869</v>
      </c>
      <c r="F195" t="s">
        <v>864</v>
      </c>
      <c r="G195" t="s">
        <v>865</v>
      </c>
      <c r="H195" t="s">
        <v>866</v>
      </c>
      <c r="I195">
        <v>5593958167</v>
      </c>
      <c r="J195" t="s">
        <v>1538</v>
      </c>
      <c r="K195" t="s">
        <v>1539</v>
      </c>
      <c r="L195" s="387" t="s">
        <v>1540</v>
      </c>
      <c r="M195" t="s">
        <v>869</v>
      </c>
      <c r="R195" s="384" t="str">
        <v>Neobo Sala AB</v>
      </c>
      <c r="S195" s="384" t="str">
        <v>559323-5731</v>
      </c>
      <c r="T195" s="384" t="str">
        <v>Nejlikan 4</v>
      </c>
      <c r="U195" s="384" t="str">
        <v>Mäster Samuelsgatan 42</v>
      </c>
      <c r="V195" s="384" t="str">
        <v>Stockholm</v>
      </c>
      <c r="W195" s="384">
        <v>80001</v>
      </c>
    </row>
    <row r="196" spans="1:23" x14ac:dyDescent="0.4">
      <c r="A196" t="s">
        <v>861</v>
      </c>
      <c r="B196" t="s">
        <v>862</v>
      </c>
      <c r="C196" t="s">
        <v>863</v>
      </c>
      <c r="D196">
        <v>80004</v>
      </c>
      <c r="E196" t="s">
        <v>870</v>
      </c>
      <c r="F196" t="s">
        <v>864</v>
      </c>
      <c r="G196" t="s">
        <v>865</v>
      </c>
      <c r="H196" t="s">
        <v>866</v>
      </c>
      <c r="I196">
        <v>5593958167</v>
      </c>
      <c r="J196" t="s">
        <v>1538</v>
      </c>
      <c r="K196" t="s">
        <v>1539</v>
      </c>
      <c r="L196" s="387" t="s">
        <v>1540</v>
      </c>
      <c r="M196" t="s">
        <v>870</v>
      </c>
      <c r="R196" s="384" t="str">
        <v>Neobo Sala AB</v>
      </c>
      <c r="S196" s="384" t="str">
        <v>559323-5731</v>
      </c>
      <c r="T196" s="384" t="str">
        <v>Neobo fastigheter</v>
      </c>
      <c r="U196" s="384" t="str">
        <v>Mäster Samuelsgatan 42</v>
      </c>
      <c r="V196" s="384" t="str">
        <v>Stockholm</v>
      </c>
      <c r="W196" s="384">
        <v>80003</v>
      </c>
    </row>
    <row r="197" spans="1:23" x14ac:dyDescent="0.4">
      <c r="A197" t="s">
        <v>861</v>
      </c>
      <c r="B197" t="s">
        <v>862</v>
      </c>
      <c r="C197" t="s">
        <v>863</v>
      </c>
      <c r="D197">
        <v>80005</v>
      </c>
      <c r="E197" t="s">
        <v>871</v>
      </c>
      <c r="F197" t="s">
        <v>864</v>
      </c>
      <c r="G197" t="s">
        <v>865</v>
      </c>
      <c r="H197" t="s">
        <v>866</v>
      </c>
      <c r="I197">
        <v>5593958167</v>
      </c>
      <c r="J197" t="s">
        <v>1538</v>
      </c>
      <c r="K197" t="s">
        <v>1539</v>
      </c>
      <c r="L197" s="387" t="s">
        <v>1540</v>
      </c>
      <c r="M197" t="s">
        <v>871</v>
      </c>
      <c r="R197" s="384" t="str">
        <v>Neobo Sala AB</v>
      </c>
      <c r="S197" s="384" t="str">
        <v>559323-5731</v>
      </c>
      <c r="T197" s="384" t="str">
        <v>Neobo fastigheter Ekonomi</v>
      </c>
      <c r="U197" s="384" t="str">
        <v>Mäster Samuelsgatan 42</v>
      </c>
      <c r="V197" s="384" t="str">
        <v>Stockholm</v>
      </c>
      <c r="W197" s="384">
        <v>80004</v>
      </c>
    </row>
    <row r="198" spans="1:23" x14ac:dyDescent="0.4">
      <c r="A198" t="s">
        <v>861</v>
      </c>
      <c r="B198" t="s">
        <v>862</v>
      </c>
      <c r="C198" t="s">
        <v>863</v>
      </c>
      <c r="D198">
        <v>80013</v>
      </c>
      <c r="E198" t="s">
        <v>872</v>
      </c>
      <c r="F198" t="s">
        <v>864</v>
      </c>
      <c r="G198" t="s">
        <v>865</v>
      </c>
      <c r="H198" t="s">
        <v>866</v>
      </c>
      <c r="I198">
        <v>5593958167</v>
      </c>
      <c r="J198" t="s">
        <v>1538</v>
      </c>
      <c r="K198" t="s">
        <v>1539</v>
      </c>
      <c r="L198" s="387" t="s">
        <v>1540</v>
      </c>
      <c r="M198" t="s">
        <v>872</v>
      </c>
      <c r="R198" s="384" t="str">
        <v>Neobo Samhäll 93 AB</v>
      </c>
      <c r="S198" s="384" t="str">
        <v>559323-5731</v>
      </c>
      <c r="T198" s="384" t="str">
        <v>Neobo fastigheter Fastighetförvaltning</v>
      </c>
      <c r="U198" s="384" t="str">
        <v>Mäster Samuelsgatan 42</v>
      </c>
      <c r="V198" s="384" t="str">
        <v>Stockholm</v>
      </c>
      <c r="W198" s="384">
        <v>80005</v>
      </c>
    </row>
    <row r="199" spans="1:23" x14ac:dyDescent="0.4">
      <c r="A199" t="s">
        <v>861</v>
      </c>
      <c r="B199" t="s">
        <v>862</v>
      </c>
      <c r="C199" t="s">
        <v>863</v>
      </c>
      <c r="D199">
        <v>80014</v>
      </c>
      <c r="E199" t="s">
        <v>873</v>
      </c>
      <c r="F199" t="s">
        <v>864</v>
      </c>
      <c r="G199" t="s">
        <v>865</v>
      </c>
      <c r="H199" t="s">
        <v>866</v>
      </c>
      <c r="I199">
        <v>5593958167</v>
      </c>
      <c r="J199" t="s">
        <v>1538</v>
      </c>
      <c r="K199" t="s">
        <v>1539</v>
      </c>
      <c r="L199" s="387" t="s">
        <v>1540</v>
      </c>
      <c r="M199" t="s">
        <v>873</v>
      </c>
      <c r="R199" s="384" t="str">
        <v>Neobo SamSkara Gräshoppan 6 AB</v>
      </c>
      <c r="S199" s="384" t="str">
        <v>559323-5731</v>
      </c>
      <c r="T199" s="384" t="str">
        <v>Neobo fastigheter Hållbarhet/Energi</v>
      </c>
      <c r="U199" s="384" t="str">
        <v>Navestadsgatan 18-26 (U1-U10)</v>
      </c>
      <c r="V199" s="384" t="str">
        <v>Stockholm</v>
      </c>
      <c r="W199" s="384">
        <v>80013</v>
      </c>
    </row>
    <row r="200" spans="1:23" x14ac:dyDescent="0.4">
      <c r="A200" t="s">
        <v>861</v>
      </c>
      <c r="B200" t="s">
        <v>862</v>
      </c>
      <c r="C200" t="s">
        <v>863</v>
      </c>
      <c r="D200">
        <v>80015</v>
      </c>
      <c r="E200" t="s">
        <v>874</v>
      </c>
      <c r="F200" t="s">
        <v>864</v>
      </c>
      <c r="G200" t="s">
        <v>865</v>
      </c>
      <c r="H200" t="s">
        <v>866</v>
      </c>
      <c r="I200">
        <v>5593958167</v>
      </c>
      <c r="J200" t="s">
        <v>1538</v>
      </c>
      <c r="K200" t="s">
        <v>1539</v>
      </c>
      <c r="L200" s="387" t="s">
        <v>1540</v>
      </c>
      <c r="M200" t="s">
        <v>874</v>
      </c>
      <c r="R200" s="384" t="str">
        <v>Neobo SamSkara Gräshoppan 6 AB</v>
      </c>
      <c r="S200" s="384" t="str">
        <v>559323-5731</v>
      </c>
      <c r="T200" s="384" t="str">
        <v>Neobo fastigheter IT</v>
      </c>
      <c r="U200" s="384" t="str">
        <v>Navestadsgatan 2-16 (U10-U19)</v>
      </c>
      <c r="V200" s="384" t="str">
        <v>Stockholm</v>
      </c>
      <c r="W200" s="384">
        <v>80014</v>
      </c>
    </row>
    <row r="201" spans="1:23" x14ac:dyDescent="0.4">
      <c r="A201" t="s">
        <v>861</v>
      </c>
      <c r="B201" t="s">
        <v>862</v>
      </c>
      <c r="C201" t="s">
        <v>863</v>
      </c>
      <c r="D201">
        <v>80016</v>
      </c>
      <c r="E201" t="s">
        <v>2125</v>
      </c>
      <c r="F201" t="s">
        <v>864</v>
      </c>
      <c r="G201" t="s">
        <v>865</v>
      </c>
      <c r="H201" t="s">
        <v>866</v>
      </c>
      <c r="I201">
        <v>5593958167</v>
      </c>
      <c r="J201" t="s">
        <v>1538</v>
      </c>
      <c r="K201" t="s">
        <v>1539</v>
      </c>
      <c r="L201" s="387" t="s">
        <v>1540</v>
      </c>
      <c r="M201" t="s">
        <v>2125</v>
      </c>
      <c r="R201" s="384" t="str">
        <v>Neobo SamSkara Gräshoppan 6 AB</v>
      </c>
      <c r="S201" s="384" t="str">
        <v>559323-5731</v>
      </c>
      <c r="T201" s="384" t="str">
        <v>Neobo fastigheter Juridik</v>
      </c>
      <c r="U201" s="384" t="str">
        <v>Navestadsgatan 2-16 (U20-U29)</v>
      </c>
      <c r="V201" s="384" t="str">
        <v>Stockholm</v>
      </c>
      <c r="W201" s="384">
        <v>80015</v>
      </c>
    </row>
    <row r="202" spans="1:23" x14ac:dyDescent="0.4">
      <c r="A202" t="s">
        <v>875</v>
      </c>
      <c r="B202" t="s">
        <v>876</v>
      </c>
      <c r="C202" t="s">
        <v>877</v>
      </c>
      <c r="D202">
        <v>80100</v>
      </c>
      <c r="E202" t="s">
        <v>1550</v>
      </c>
      <c r="F202" t="s">
        <v>878</v>
      </c>
      <c r="G202" t="s">
        <v>879</v>
      </c>
      <c r="H202" t="s">
        <v>880</v>
      </c>
      <c r="I202">
        <v>5594089673</v>
      </c>
      <c r="J202" t="s">
        <v>1538</v>
      </c>
      <c r="K202" t="s">
        <v>1539</v>
      </c>
      <c r="L202" s="387" t="s">
        <v>1540</v>
      </c>
      <c r="M202" t="s">
        <v>1550</v>
      </c>
      <c r="R202" s="384" t="str">
        <v>Neobo SamSkara Gräshoppan 6 AB</v>
      </c>
      <c r="S202" s="384" t="str">
        <v>559323-5731</v>
      </c>
      <c r="T202" s="384" t="str">
        <v>Neobo fastigheter Kommunikation</v>
      </c>
      <c r="U202" s="384" t="str">
        <v>Navestadsgatan 2-16 (U30-U39)</v>
      </c>
      <c r="V202" s="384" t="str">
        <v>Stockholm</v>
      </c>
      <c r="W202" s="384">
        <v>80016</v>
      </c>
    </row>
    <row r="203" spans="1:23" x14ac:dyDescent="0.4">
      <c r="A203" t="s">
        <v>881</v>
      </c>
      <c r="B203" t="s">
        <v>882</v>
      </c>
      <c r="C203" t="s">
        <v>883</v>
      </c>
      <c r="D203">
        <v>80200</v>
      </c>
      <c r="E203" t="s">
        <v>1551</v>
      </c>
      <c r="F203" t="s">
        <v>884</v>
      </c>
      <c r="G203" t="s">
        <v>885</v>
      </c>
      <c r="H203" t="s">
        <v>886</v>
      </c>
      <c r="I203">
        <v>5594089830</v>
      </c>
      <c r="J203" t="s">
        <v>1538</v>
      </c>
      <c r="K203" t="s">
        <v>1539</v>
      </c>
      <c r="L203" s="387" t="s">
        <v>1540</v>
      </c>
      <c r="M203" t="s">
        <v>1551</v>
      </c>
      <c r="R203" s="384" t="str">
        <v>Neobo SamSkara Gräshoppan 6 AB</v>
      </c>
      <c r="S203" s="384" t="str">
        <v>559323-5731</v>
      </c>
      <c r="T203" s="384" t="str">
        <v>Neobo fastigheter Personal</v>
      </c>
      <c r="U203" s="384" t="str">
        <v>Navestadsgatan 2-6 (U40-U55)</v>
      </c>
      <c r="V203" s="384" t="str">
        <v>Stockholm</v>
      </c>
      <c r="W203" s="384">
        <v>80100</v>
      </c>
    </row>
    <row r="204" spans="1:23" x14ac:dyDescent="0.4">
      <c r="A204" t="s">
        <v>887</v>
      </c>
      <c r="B204" t="s">
        <v>888</v>
      </c>
      <c r="C204" t="s">
        <v>889</v>
      </c>
      <c r="D204">
        <v>80300</v>
      </c>
      <c r="E204" t="s">
        <v>1552</v>
      </c>
      <c r="F204" t="s">
        <v>890</v>
      </c>
      <c r="G204" t="s">
        <v>891</v>
      </c>
      <c r="H204" t="s">
        <v>892</v>
      </c>
      <c r="I204">
        <v>5594089822</v>
      </c>
      <c r="J204" t="s">
        <v>1538</v>
      </c>
      <c r="K204" t="s">
        <v>1539</v>
      </c>
      <c r="L204" s="387" t="s">
        <v>1540</v>
      </c>
      <c r="M204" t="s">
        <v>1552</v>
      </c>
      <c r="R204" s="384" t="str">
        <v>Neobo SamSkara Gräshoppan 6 AB</v>
      </c>
      <c r="S204" s="384" t="str">
        <v>559323-5731</v>
      </c>
      <c r="T204" s="384" t="str">
        <v>Neobo fastigheter Transaktion</v>
      </c>
      <c r="U204" s="384" t="str">
        <v>Navestadsgatan 4-16 (U1-U8)</v>
      </c>
      <c r="V204" s="384" t="str">
        <v>Stockholm</v>
      </c>
      <c r="W204" s="384">
        <v>80200</v>
      </c>
    </row>
    <row r="205" spans="1:23" x14ac:dyDescent="0.4">
      <c r="A205" t="s">
        <v>893</v>
      </c>
      <c r="B205" t="s">
        <v>894</v>
      </c>
      <c r="C205" t="s">
        <v>895</v>
      </c>
      <c r="D205">
        <v>80400</v>
      </c>
      <c r="E205" t="s">
        <v>1553</v>
      </c>
      <c r="F205" t="s">
        <v>896</v>
      </c>
      <c r="G205" t="s">
        <v>897</v>
      </c>
      <c r="H205" t="s">
        <v>898</v>
      </c>
      <c r="I205">
        <v>5594089814</v>
      </c>
      <c r="J205" t="s">
        <v>1538</v>
      </c>
      <c r="K205" t="s">
        <v>1539</v>
      </c>
      <c r="L205" s="387" t="s">
        <v>1540</v>
      </c>
      <c r="M205" t="s">
        <v>1553</v>
      </c>
      <c r="R205" s="384" t="str">
        <v>Neobo SamSkara Gräshoppan 6 AB</v>
      </c>
      <c r="S205" s="384" t="str">
        <v>559323-5731</v>
      </c>
      <c r="T205" s="384" t="str">
        <v>Neobo fastigheter VD</v>
      </c>
      <c r="U205" s="384" t="str">
        <v>Navestadsgatan 6-10 (U40-U53)</v>
      </c>
      <c r="V205" s="384" t="str">
        <v>Stockholm</v>
      </c>
      <c r="W205" s="384">
        <v>80300</v>
      </c>
    </row>
    <row r="206" spans="1:23" x14ac:dyDescent="0.4">
      <c r="A206" t="s">
        <v>899</v>
      </c>
      <c r="B206" t="s">
        <v>900</v>
      </c>
      <c r="C206" t="s">
        <v>901</v>
      </c>
      <c r="D206">
        <v>80500</v>
      </c>
      <c r="E206" t="s">
        <v>1554</v>
      </c>
      <c r="F206" t="s">
        <v>902</v>
      </c>
      <c r="G206" t="s">
        <v>903</v>
      </c>
      <c r="H206" t="s">
        <v>904</v>
      </c>
      <c r="I206">
        <v>5594089665</v>
      </c>
      <c r="J206" t="s">
        <v>1538</v>
      </c>
      <c r="K206" t="s">
        <v>1539</v>
      </c>
      <c r="L206" s="387" t="s">
        <v>1540</v>
      </c>
      <c r="M206" t="s">
        <v>1554</v>
      </c>
      <c r="R206" s="384" t="str">
        <v>Neobo SamTidaholm Stensiken 1 AB</v>
      </c>
      <c r="S206" s="384" t="str">
        <v>559323-5731</v>
      </c>
      <c r="T206" s="384" t="str">
        <v>Neobo Service</v>
      </c>
      <c r="U206" s="384" t="str">
        <v>Nevisborg</v>
      </c>
      <c r="V206" s="384" t="str">
        <v>Stockholm</v>
      </c>
      <c r="W206" s="384">
        <v>80400</v>
      </c>
    </row>
    <row r="207" spans="1:23" x14ac:dyDescent="0.4">
      <c r="A207" t="s">
        <v>905</v>
      </c>
      <c r="B207" t="s">
        <v>906</v>
      </c>
      <c r="C207" t="s">
        <v>907</v>
      </c>
      <c r="D207">
        <v>80600</v>
      </c>
      <c r="E207" t="s">
        <v>1555</v>
      </c>
      <c r="F207" t="s">
        <v>908</v>
      </c>
      <c r="G207" t="s">
        <v>909</v>
      </c>
      <c r="H207" t="s">
        <v>910</v>
      </c>
      <c r="I207">
        <v>5594089681</v>
      </c>
      <c r="J207" t="s">
        <v>1538</v>
      </c>
      <c r="K207" t="s">
        <v>1539</v>
      </c>
      <c r="L207" s="387" t="s">
        <v>1540</v>
      </c>
      <c r="M207" t="s">
        <v>1555</v>
      </c>
      <c r="R207" s="384" t="str">
        <v>Neobo Service AB</v>
      </c>
      <c r="S207" s="384" t="str">
        <v>559323-5731</v>
      </c>
      <c r="T207" s="384" t="str">
        <v>Neobo Service Ekonomi</v>
      </c>
      <c r="U207" s="384" t="str">
        <v>Norra Fabriksgatan 1 &amp; Värdshusgatan 9</v>
      </c>
      <c r="V207" s="384" t="str">
        <v>Stockholm</v>
      </c>
      <c r="W207" s="384">
        <v>80500</v>
      </c>
    </row>
    <row r="208" spans="1:23" x14ac:dyDescent="0.4">
      <c r="A208" t="s">
        <v>911</v>
      </c>
      <c r="B208" t="s">
        <v>912</v>
      </c>
      <c r="C208" t="s">
        <v>913</v>
      </c>
      <c r="D208">
        <v>80700</v>
      </c>
      <c r="E208" t="s">
        <v>1556</v>
      </c>
      <c r="F208" t="s">
        <v>914</v>
      </c>
      <c r="G208" t="s">
        <v>915</v>
      </c>
      <c r="H208" t="s">
        <v>916</v>
      </c>
      <c r="I208">
        <v>5594089764</v>
      </c>
      <c r="J208" t="s">
        <v>1538</v>
      </c>
      <c r="K208" t="s">
        <v>1539</v>
      </c>
      <c r="L208" s="387" t="s">
        <v>1540</v>
      </c>
      <c r="M208" t="s">
        <v>1556</v>
      </c>
      <c r="R208" s="384" t="str">
        <v>Neobo Service AB</v>
      </c>
      <c r="S208" s="384" t="str">
        <v>559323-5731</v>
      </c>
      <c r="T208" s="384" t="str">
        <v>Neobo Service Hotellverksamhet</v>
      </c>
      <c r="U208" s="384" t="str">
        <v>Norra Fabriksgatan 8</v>
      </c>
      <c r="V208" s="384" t="str">
        <v>Stockholm</v>
      </c>
      <c r="W208" s="384">
        <v>80600</v>
      </c>
    </row>
    <row r="209" spans="1:23" x14ac:dyDescent="0.4">
      <c r="A209" t="s">
        <v>917</v>
      </c>
      <c r="B209" t="s">
        <v>918</v>
      </c>
      <c r="C209" t="s">
        <v>919</v>
      </c>
      <c r="D209">
        <v>80800</v>
      </c>
      <c r="E209" t="s">
        <v>1557</v>
      </c>
      <c r="F209" t="s">
        <v>920</v>
      </c>
      <c r="G209" t="s">
        <v>921</v>
      </c>
      <c r="H209" t="s">
        <v>922</v>
      </c>
      <c r="I209">
        <v>5594089772</v>
      </c>
      <c r="J209" t="s">
        <v>1538</v>
      </c>
      <c r="K209" t="s">
        <v>1539</v>
      </c>
      <c r="L209" s="387" t="s">
        <v>1540</v>
      </c>
      <c r="M209" t="s">
        <v>1557</v>
      </c>
      <c r="R209" s="384" t="str">
        <v>Neobo Service AB</v>
      </c>
      <c r="S209" s="384" t="str">
        <v>559323-5731</v>
      </c>
      <c r="T209" s="384" t="str">
        <v>Neobo Service Juridik</v>
      </c>
      <c r="U209" s="384" t="str">
        <v>Nybrogatan 35</v>
      </c>
      <c r="V209" s="384" t="str">
        <v>Stockholm</v>
      </c>
      <c r="W209" s="384">
        <v>80700</v>
      </c>
    </row>
    <row r="210" spans="1:23" x14ac:dyDescent="0.4">
      <c r="A210" t="s">
        <v>923</v>
      </c>
      <c r="B210" t="s">
        <v>924</v>
      </c>
      <c r="C210" t="s">
        <v>925</v>
      </c>
      <c r="D210">
        <v>80900</v>
      </c>
      <c r="E210" t="s">
        <v>1558</v>
      </c>
      <c r="F210" t="s">
        <v>926</v>
      </c>
      <c r="G210" t="s">
        <v>927</v>
      </c>
      <c r="H210" t="s">
        <v>928</v>
      </c>
      <c r="I210">
        <v>5594089780</v>
      </c>
      <c r="J210" t="s">
        <v>1538</v>
      </c>
      <c r="K210" t="s">
        <v>1539</v>
      </c>
      <c r="L210" s="387" t="s">
        <v>1540</v>
      </c>
      <c r="M210" t="s">
        <v>1558</v>
      </c>
      <c r="R210" s="384" t="str">
        <v>Neobo Service AB</v>
      </c>
      <c r="S210" s="384" t="str">
        <v xml:space="preserve">559323-5749 </v>
      </c>
      <c r="T210" s="384" t="str">
        <v>Neobo Service Marknad</v>
      </c>
      <c r="U210" s="384" t="str">
        <v>Nybrogatan 5, Sjögatan 7</v>
      </c>
      <c r="V210" s="384" t="str">
        <v>Stockholm</v>
      </c>
      <c r="W210" s="384">
        <v>80800</v>
      </c>
    </row>
    <row r="211" spans="1:23" x14ac:dyDescent="0.4">
      <c r="A211" t="s">
        <v>929</v>
      </c>
      <c r="B211" t="s">
        <v>930</v>
      </c>
      <c r="C211" t="s">
        <v>931</v>
      </c>
      <c r="D211">
        <v>81000</v>
      </c>
      <c r="E211" t="s">
        <v>1559</v>
      </c>
      <c r="F211" t="s">
        <v>932</v>
      </c>
      <c r="G211" t="s">
        <v>933</v>
      </c>
      <c r="H211" t="s">
        <v>934</v>
      </c>
      <c r="I211">
        <v>5594089798</v>
      </c>
      <c r="J211" t="s">
        <v>1538</v>
      </c>
      <c r="K211" t="s">
        <v>1539</v>
      </c>
      <c r="L211" s="387" t="s">
        <v>1540</v>
      </c>
      <c r="M211" t="s">
        <v>1559</v>
      </c>
      <c r="R211" s="384" t="str">
        <v>Neobo Service AB</v>
      </c>
      <c r="S211" s="384" t="str">
        <v xml:space="preserve">559323-5749 </v>
      </c>
      <c r="T211" s="384" t="str">
        <v>Neobo Service Mitt</v>
      </c>
      <c r="U211" s="384" t="str">
        <v>Nyckelbergsvägen 44A-B</v>
      </c>
      <c r="V211" s="384" t="str">
        <v>Stockholm</v>
      </c>
      <c r="W211" s="384">
        <v>80900</v>
      </c>
    </row>
    <row r="212" spans="1:23" x14ac:dyDescent="0.4">
      <c r="A212" t="s">
        <v>935</v>
      </c>
      <c r="B212" t="s">
        <v>936</v>
      </c>
      <c r="C212" t="s">
        <v>937</v>
      </c>
      <c r="D212">
        <v>81100</v>
      </c>
      <c r="E212" t="s">
        <v>1560</v>
      </c>
      <c r="F212" t="s">
        <v>938</v>
      </c>
      <c r="G212" t="s">
        <v>939</v>
      </c>
      <c r="H212" t="s">
        <v>940</v>
      </c>
      <c r="I212">
        <v>5594089699</v>
      </c>
      <c r="J212" t="s">
        <v>1538</v>
      </c>
      <c r="K212" t="s">
        <v>1539</v>
      </c>
      <c r="L212" s="387" t="s">
        <v>1540</v>
      </c>
      <c r="M212" t="s">
        <v>1560</v>
      </c>
      <c r="R212" s="384" t="str">
        <v>Neobo Service AB</v>
      </c>
      <c r="S212" s="384" t="str">
        <v xml:space="preserve">559323-5749 </v>
      </c>
      <c r="T212" s="384" t="str">
        <v>Neobo Service Nord</v>
      </c>
      <c r="U212" s="384" t="str">
        <v>Nyckelbergsvägen 46 A-B, Mariebergsgastan 11 A-B</v>
      </c>
      <c r="V212" s="384" t="str">
        <v>Stockholm</v>
      </c>
      <c r="W212" s="384">
        <v>81000</v>
      </c>
    </row>
    <row r="213" spans="1:23" x14ac:dyDescent="0.4">
      <c r="A213" t="s">
        <v>941</v>
      </c>
      <c r="B213" t="s">
        <v>942</v>
      </c>
      <c r="C213" t="s">
        <v>943</v>
      </c>
      <c r="D213">
        <v>81200</v>
      </c>
      <c r="E213" t="s">
        <v>1561</v>
      </c>
      <c r="F213" t="s">
        <v>944</v>
      </c>
      <c r="G213" t="s">
        <v>945</v>
      </c>
      <c r="H213" t="s">
        <v>946</v>
      </c>
      <c r="I213">
        <v>5594089582</v>
      </c>
      <c r="J213" t="s">
        <v>1538</v>
      </c>
      <c r="K213" t="s">
        <v>1539</v>
      </c>
      <c r="L213" s="387" t="s">
        <v>1540</v>
      </c>
      <c r="M213" t="s">
        <v>1561</v>
      </c>
      <c r="R213" s="384" t="str">
        <v>Neobo Service AB</v>
      </c>
      <c r="S213" s="384" t="str">
        <v xml:space="preserve">559323-5749 </v>
      </c>
      <c r="T213" s="384" t="str">
        <v>Neobo Service Syd</v>
      </c>
      <c r="U213" s="384" t="str">
        <v>Nygatan 1,3,5,7&amp;Skötegårdsgatan 13</v>
      </c>
      <c r="V213" s="384" t="str">
        <v>Stockholm</v>
      </c>
      <c r="W213" s="384">
        <v>81100</v>
      </c>
    </row>
    <row r="214" spans="1:23" x14ac:dyDescent="0.4">
      <c r="A214" t="s">
        <v>947</v>
      </c>
      <c r="B214" t="s">
        <v>948</v>
      </c>
      <c r="C214" t="s">
        <v>949</v>
      </c>
      <c r="D214">
        <v>81300</v>
      </c>
      <c r="E214" t="s">
        <v>1562</v>
      </c>
      <c r="F214" t="s">
        <v>950</v>
      </c>
      <c r="G214" t="s">
        <v>951</v>
      </c>
      <c r="H214" t="s">
        <v>952</v>
      </c>
      <c r="I214">
        <v>5594089590</v>
      </c>
      <c r="J214" t="s">
        <v>1538</v>
      </c>
      <c r="K214" t="s">
        <v>1539</v>
      </c>
      <c r="L214" s="387" t="s">
        <v>1540</v>
      </c>
      <c r="M214" t="s">
        <v>1562</v>
      </c>
      <c r="R214" s="384" t="str">
        <v>Neobo Service AB</v>
      </c>
      <c r="S214" s="384" t="str">
        <v xml:space="preserve">559323-5749 </v>
      </c>
      <c r="T214" s="384" t="str">
        <v>Neobo Service Transaktion</v>
      </c>
      <c r="U214" s="384" t="str">
        <v>Nygatan 18</v>
      </c>
      <c r="V214" s="384" t="str">
        <v>Stockholm</v>
      </c>
      <c r="W214" s="384">
        <v>81200</v>
      </c>
    </row>
    <row r="215" spans="1:23" x14ac:dyDescent="0.4">
      <c r="A215" t="s">
        <v>953</v>
      </c>
      <c r="B215" t="s">
        <v>954</v>
      </c>
      <c r="C215" t="s">
        <v>955</v>
      </c>
      <c r="D215">
        <v>81400</v>
      </c>
      <c r="E215" t="s">
        <v>1563</v>
      </c>
      <c r="F215" t="s">
        <v>956</v>
      </c>
      <c r="G215" t="s">
        <v>957</v>
      </c>
      <c r="H215" t="s">
        <v>958</v>
      </c>
      <c r="I215">
        <v>5594089707</v>
      </c>
      <c r="J215" t="s">
        <v>1538</v>
      </c>
      <c r="K215" t="s">
        <v>1539</v>
      </c>
      <c r="L215" s="387" t="s">
        <v>1540</v>
      </c>
      <c r="M215" t="s">
        <v>1563</v>
      </c>
      <c r="R215" s="384" t="str">
        <v>Neobo Service AB</v>
      </c>
      <c r="S215" s="384" t="str">
        <v xml:space="preserve">559323-5749 </v>
      </c>
      <c r="T215" s="384" t="str">
        <v>Nevishög 13:89</v>
      </c>
      <c r="U215" s="384" t="str">
        <v>Nygatan 2 &amp; 4</v>
      </c>
      <c r="V215" s="384" t="str">
        <v>Stockholm</v>
      </c>
      <c r="W215" s="384">
        <v>81300</v>
      </c>
    </row>
    <row r="216" spans="1:23" x14ac:dyDescent="0.4">
      <c r="A216" t="s">
        <v>959</v>
      </c>
      <c r="B216" t="s">
        <v>960</v>
      </c>
      <c r="C216" t="s">
        <v>961</v>
      </c>
      <c r="D216">
        <v>81500</v>
      </c>
      <c r="E216" t="s">
        <v>1564</v>
      </c>
      <c r="F216" t="s">
        <v>962</v>
      </c>
      <c r="G216" t="s">
        <v>963</v>
      </c>
      <c r="H216" t="s">
        <v>964</v>
      </c>
      <c r="I216">
        <v>5594089608</v>
      </c>
      <c r="J216" t="s">
        <v>1538</v>
      </c>
      <c r="K216" t="s">
        <v>1539</v>
      </c>
      <c r="L216" s="387" t="s">
        <v>1540</v>
      </c>
      <c r="M216" t="s">
        <v>1564</v>
      </c>
      <c r="R216" s="384" t="str">
        <v>Neobo Skara AB</v>
      </c>
      <c r="S216" s="384" t="str">
        <v xml:space="preserve">559323-5749 </v>
      </c>
      <c r="T216" s="384" t="str">
        <v>Njord 5</v>
      </c>
      <c r="U216" s="384" t="str">
        <v>Nygatan 6 &amp; Skötegårdsgatan 7</v>
      </c>
      <c r="V216" s="384" t="str">
        <v>Stockholm</v>
      </c>
      <c r="W216" s="384">
        <v>81400</v>
      </c>
    </row>
    <row r="217" spans="1:23" x14ac:dyDescent="0.4">
      <c r="A217" t="s">
        <v>965</v>
      </c>
      <c r="B217" t="s">
        <v>966</v>
      </c>
      <c r="C217" t="s">
        <v>967</v>
      </c>
      <c r="D217">
        <v>81600</v>
      </c>
      <c r="E217" t="s">
        <v>1565</v>
      </c>
      <c r="F217" t="s">
        <v>968</v>
      </c>
      <c r="G217" t="s">
        <v>969</v>
      </c>
      <c r="H217" t="s">
        <v>970</v>
      </c>
      <c r="I217">
        <v>5594089988</v>
      </c>
      <c r="J217" t="s">
        <v>1538</v>
      </c>
      <c r="K217" t="s">
        <v>1539</v>
      </c>
      <c r="L217" s="387" t="s">
        <v>1540</v>
      </c>
      <c r="M217" t="s">
        <v>1565</v>
      </c>
      <c r="R217" s="384" t="str">
        <v>Neobo Skara AB</v>
      </c>
      <c r="S217" s="384" t="str">
        <v>559323-5947</v>
      </c>
      <c r="T217" s="384" t="str">
        <v>Norrmalm 18</v>
      </c>
      <c r="U217" s="384" t="str">
        <v>Nyhemsgatan 25 A-B</v>
      </c>
      <c r="V217" s="384" t="str">
        <v>Stockholm</v>
      </c>
      <c r="W217" s="384">
        <v>81500</v>
      </c>
    </row>
    <row r="218" spans="1:23" x14ac:dyDescent="0.4">
      <c r="A218" t="s">
        <v>971</v>
      </c>
      <c r="B218" t="s">
        <v>972</v>
      </c>
      <c r="C218" t="s">
        <v>973</v>
      </c>
      <c r="D218">
        <v>81700</v>
      </c>
      <c r="E218" t="s">
        <v>1566</v>
      </c>
      <c r="F218" t="s">
        <v>974</v>
      </c>
      <c r="G218" t="s">
        <v>975</v>
      </c>
      <c r="H218" t="s">
        <v>976</v>
      </c>
      <c r="I218">
        <v>5594089996</v>
      </c>
      <c r="J218" t="s">
        <v>1538</v>
      </c>
      <c r="K218" t="s">
        <v>1539</v>
      </c>
      <c r="L218" s="387" t="s">
        <v>1540</v>
      </c>
      <c r="M218" t="s">
        <v>1566</v>
      </c>
      <c r="R218" s="384" t="str">
        <v>Neobo Skövde AB</v>
      </c>
      <c r="S218" s="384" t="str">
        <v>559323-5947</v>
      </c>
      <c r="T218" s="384" t="str">
        <v>Norrtorn 82</v>
      </c>
      <c r="U218" s="384" t="str">
        <v>Näckens Väg 25</v>
      </c>
      <c r="V218" s="384" t="str">
        <v>Stockholm</v>
      </c>
      <c r="W218" s="384">
        <v>81600</v>
      </c>
    </row>
    <row r="219" spans="1:23" x14ac:dyDescent="0.4">
      <c r="A219" t="s">
        <v>977</v>
      </c>
      <c r="B219" t="s">
        <v>978</v>
      </c>
      <c r="C219" t="s">
        <v>979</v>
      </c>
      <c r="D219">
        <v>81800</v>
      </c>
      <c r="E219" t="s">
        <v>1567</v>
      </c>
      <c r="F219" t="s">
        <v>980</v>
      </c>
      <c r="G219" t="s">
        <v>981</v>
      </c>
      <c r="H219" t="s">
        <v>982</v>
      </c>
      <c r="I219">
        <v>5594089715</v>
      </c>
      <c r="J219" t="s">
        <v>1538</v>
      </c>
      <c r="K219" t="s">
        <v>1539</v>
      </c>
      <c r="L219" s="387" t="s">
        <v>1540</v>
      </c>
      <c r="M219" t="s">
        <v>1567</v>
      </c>
      <c r="R219" s="384" t="str">
        <v>Neobo Skövde AB</v>
      </c>
      <c r="S219" s="384" t="str">
        <v>559323-5947</v>
      </c>
      <c r="T219" s="384" t="str">
        <v>Norrtorn 83</v>
      </c>
      <c r="U219" s="384" t="str">
        <v>Näckens väg 27</v>
      </c>
      <c r="V219" s="384" t="str">
        <v>Stockholm</v>
      </c>
      <c r="W219" s="384">
        <v>81700</v>
      </c>
    </row>
    <row r="220" spans="1:23" x14ac:dyDescent="0.4">
      <c r="A220" t="s">
        <v>983</v>
      </c>
      <c r="B220" t="s">
        <v>984</v>
      </c>
      <c r="C220" t="s">
        <v>985</v>
      </c>
      <c r="D220">
        <v>81900</v>
      </c>
      <c r="E220" t="s">
        <v>1568</v>
      </c>
      <c r="F220" t="s">
        <v>986</v>
      </c>
      <c r="G220" t="s">
        <v>987</v>
      </c>
      <c r="H220" t="s">
        <v>988</v>
      </c>
      <c r="I220">
        <v>5594089913</v>
      </c>
      <c r="J220" t="s">
        <v>1538</v>
      </c>
      <c r="K220" t="s">
        <v>1539</v>
      </c>
      <c r="L220" s="387" t="s">
        <v>1540</v>
      </c>
      <c r="M220" t="s">
        <v>1568</v>
      </c>
      <c r="R220" s="384" t="str">
        <v>Neobo Skövde AB</v>
      </c>
      <c r="S220" s="384" t="str">
        <v>559323-5947</v>
      </c>
      <c r="T220" s="384" t="str">
        <v>Norrtull 5</v>
      </c>
      <c r="U220" s="384" t="str">
        <v>Odensvivägen 10 A-D</v>
      </c>
      <c r="V220" s="384" t="str">
        <v>Stockholm</v>
      </c>
      <c r="W220" s="384">
        <v>81800</v>
      </c>
    </row>
    <row r="221" spans="1:23" x14ac:dyDescent="0.4">
      <c r="A221" t="s">
        <v>989</v>
      </c>
      <c r="B221" t="s">
        <v>990</v>
      </c>
      <c r="C221" t="s">
        <v>991</v>
      </c>
      <c r="D221">
        <v>82100</v>
      </c>
      <c r="E221" t="s">
        <v>1569</v>
      </c>
      <c r="F221" t="s">
        <v>992</v>
      </c>
      <c r="G221" t="s">
        <v>993</v>
      </c>
      <c r="H221" t="s">
        <v>994</v>
      </c>
      <c r="I221">
        <v>5594089723</v>
      </c>
      <c r="J221" t="s">
        <v>1538</v>
      </c>
      <c r="K221" t="s">
        <v>1539</v>
      </c>
      <c r="L221" s="387" t="s">
        <v>1540</v>
      </c>
      <c r="M221" t="s">
        <v>1569</v>
      </c>
      <c r="R221" s="384" t="str">
        <v>Neobo Skövde AB</v>
      </c>
      <c r="S221" s="384" t="str">
        <v>559323-5947</v>
      </c>
      <c r="T221" s="384" t="str">
        <v>Notstället 5</v>
      </c>
      <c r="U221" s="384" t="str">
        <v>Odensvivägen 8 A-C</v>
      </c>
      <c r="V221" s="384" t="str">
        <v>Stockholm</v>
      </c>
      <c r="W221" s="384">
        <v>81900</v>
      </c>
    </row>
    <row r="222" spans="1:23" x14ac:dyDescent="0.4">
      <c r="A222" t="s">
        <v>995</v>
      </c>
      <c r="B222" t="s">
        <v>996</v>
      </c>
      <c r="C222" t="s">
        <v>997</v>
      </c>
      <c r="D222">
        <v>82200</v>
      </c>
      <c r="E222" t="s">
        <v>1570</v>
      </c>
      <c r="F222" t="s">
        <v>998</v>
      </c>
      <c r="G222" t="s">
        <v>999</v>
      </c>
      <c r="H222" t="s">
        <v>1000</v>
      </c>
      <c r="I222">
        <v>5594089905</v>
      </c>
      <c r="J222" t="s">
        <v>1538</v>
      </c>
      <c r="K222" t="s">
        <v>1539</v>
      </c>
      <c r="L222" s="387" t="s">
        <v>1540</v>
      </c>
      <c r="M222" t="s">
        <v>1570</v>
      </c>
      <c r="R222" s="384" t="str">
        <v>Neobo Skövde Holding AB</v>
      </c>
      <c r="S222" s="384" t="str">
        <v>559326-6322</v>
      </c>
      <c r="T222" s="384" t="str">
        <v>Notstället 6</v>
      </c>
      <c r="U222" s="384" t="str">
        <v>Oppundavägen 40-42</v>
      </c>
      <c r="V222" s="384" t="str">
        <v>Stockholm</v>
      </c>
      <c r="W222" s="384">
        <v>82100</v>
      </c>
    </row>
    <row r="223" spans="1:23" x14ac:dyDescent="0.4">
      <c r="A223" t="s">
        <v>1001</v>
      </c>
      <c r="B223" t="s">
        <v>1002</v>
      </c>
      <c r="C223" t="s">
        <v>1003</v>
      </c>
      <c r="D223">
        <v>82300</v>
      </c>
      <c r="E223" t="s">
        <v>1571</v>
      </c>
      <c r="F223" t="s">
        <v>1004</v>
      </c>
      <c r="G223" t="s">
        <v>1005</v>
      </c>
      <c r="H223" t="s">
        <v>1006</v>
      </c>
      <c r="I223">
        <v>5594089749</v>
      </c>
      <c r="J223" t="s">
        <v>1538</v>
      </c>
      <c r="K223" t="s">
        <v>1539</v>
      </c>
      <c r="L223" s="387" t="s">
        <v>1540</v>
      </c>
      <c r="M223" t="s">
        <v>1571</v>
      </c>
      <c r="R223" s="384" t="str">
        <v>Neobo Solen 13 HB</v>
      </c>
      <c r="S223" s="384" t="str">
        <v>559326-6322</v>
      </c>
      <c r="T223" s="384" t="str">
        <v>Nunnan 4</v>
      </c>
      <c r="U223" s="384" t="str">
        <v>Pepparstigen 4,6, 8 &amp; Rosendalsvägen 5&amp;7</v>
      </c>
      <c r="V223" s="384" t="str">
        <v>Stockholm</v>
      </c>
      <c r="W223" s="384">
        <v>82200</v>
      </c>
    </row>
    <row r="224" spans="1:23" x14ac:dyDescent="0.4">
      <c r="A224" t="s">
        <v>1007</v>
      </c>
      <c r="B224" t="s">
        <v>1008</v>
      </c>
      <c r="C224" t="s">
        <v>1009</v>
      </c>
      <c r="D224">
        <v>82400</v>
      </c>
      <c r="E224" t="s">
        <v>1572</v>
      </c>
      <c r="F224" t="s">
        <v>1010</v>
      </c>
      <c r="G224" t="s">
        <v>1011</v>
      </c>
      <c r="H224" t="s">
        <v>1012</v>
      </c>
      <c r="I224">
        <v>5594089871</v>
      </c>
      <c r="J224" t="s">
        <v>1538</v>
      </c>
      <c r="K224" t="s">
        <v>1539</v>
      </c>
      <c r="L224" s="387" t="s">
        <v>1540</v>
      </c>
      <c r="M224" t="s">
        <v>1572</v>
      </c>
      <c r="R224" s="384" t="str">
        <v>Neobo Solen 9 HB</v>
      </c>
      <c r="S224" s="384" t="str">
        <v>559326-6322</v>
      </c>
      <c r="T224" s="384" t="str">
        <v>Nyckelpigan 24</v>
      </c>
      <c r="U224" s="384" t="str">
        <v>Per Andersgatan 5</v>
      </c>
      <c r="V224" s="384" t="str">
        <v>Stockholm</v>
      </c>
      <c r="W224" s="384">
        <v>82300</v>
      </c>
    </row>
    <row r="225" spans="1:23" x14ac:dyDescent="0.4">
      <c r="A225" t="s">
        <v>1013</v>
      </c>
      <c r="B225" t="s">
        <v>1014</v>
      </c>
      <c r="C225" t="s">
        <v>1015</v>
      </c>
      <c r="D225">
        <v>82500</v>
      </c>
      <c r="E225" t="s">
        <v>1573</v>
      </c>
      <c r="F225" t="s">
        <v>1016</v>
      </c>
      <c r="G225" t="s">
        <v>1017</v>
      </c>
      <c r="H225" t="s">
        <v>1018</v>
      </c>
      <c r="I225">
        <v>5594089897</v>
      </c>
      <c r="J225" t="s">
        <v>1538</v>
      </c>
      <c r="K225" t="s">
        <v>1539</v>
      </c>
      <c r="L225" s="387" t="s">
        <v>1540</v>
      </c>
      <c r="M225" t="s">
        <v>1573</v>
      </c>
      <c r="R225" s="384" t="str">
        <v>Neobo Sollentuna Sjöstjärnan 2 AB</v>
      </c>
      <c r="S225" s="384" t="str">
        <v>559326-6322</v>
      </c>
      <c r="T225" s="384" t="str">
        <v>Nässlan 5</v>
      </c>
      <c r="U225" s="384" t="str">
        <v>Pilvägen 3 A-J</v>
      </c>
      <c r="V225" s="384" t="str">
        <v>Stockholm</v>
      </c>
      <c r="W225" s="384">
        <v>82400</v>
      </c>
    </row>
    <row r="226" spans="1:23" x14ac:dyDescent="0.4">
      <c r="A226" t="s">
        <v>1019</v>
      </c>
      <c r="B226" t="s">
        <v>1020</v>
      </c>
      <c r="C226" t="s">
        <v>1021</v>
      </c>
      <c r="D226">
        <v>82600</v>
      </c>
      <c r="E226" t="s">
        <v>1574</v>
      </c>
      <c r="F226" t="s">
        <v>1022</v>
      </c>
      <c r="G226" t="s">
        <v>1023</v>
      </c>
      <c r="H226" t="s">
        <v>1024</v>
      </c>
      <c r="I226">
        <v>5594089889</v>
      </c>
      <c r="J226" t="s">
        <v>1538</v>
      </c>
      <c r="K226" t="s">
        <v>1539</v>
      </c>
      <c r="L226" s="387" t="s">
        <v>1540</v>
      </c>
      <c r="M226" t="s">
        <v>1574</v>
      </c>
      <c r="R226" s="384" t="str">
        <v>Neobo Spitoula Fastighets AB</v>
      </c>
      <c r="S226" s="384" t="str">
        <v>559326-6322</v>
      </c>
      <c r="T226" s="384" t="str">
        <v>Nöten 4</v>
      </c>
      <c r="U226" s="384" t="str">
        <v>Plangatan 25, Nygatan 21-23</v>
      </c>
      <c r="V226" s="384" t="str">
        <v>Stockholm</v>
      </c>
      <c r="W226" s="384">
        <v>82500</v>
      </c>
    </row>
    <row r="227" spans="1:23" x14ac:dyDescent="0.4">
      <c r="A227" t="s">
        <v>1025</v>
      </c>
      <c r="B227" t="s">
        <v>1026</v>
      </c>
      <c r="C227" t="s">
        <v>1027</v>
      </c>
      <c r="D227">
        <v>82700</v>
      </c>
      <c r="E227" t="s">
        <v>1575</v>
      </c>
      <c r="F227" t="s">
        <v>1028</v>
      </c>
      <c r="G227" t="s">
        <v>1029</v>
      </c>
      <c r="H227" t="s">
        <v>1030</v>
      </c>
      <c r="I227">
        <v>5594089756</v>
      </c>
      <c r="J227" t="s">
        <v>1538</v>
      </c>
      <c r="K227" t="s">
        <v>1539</v>
      </c>
      <c r="L227" s="387" t="s">
        <v>1540</v>
      </c>
      <c r="M227" t="s">
        <v>1575</v>
      </c>
      <c r="R227" s="384" t="str">
        <v>Neobo Stenfastigheter i Karlskoga AB</v>
      </c>
      <c r="S227" s="384" t="str">
        <v>559326-6322</v>
      </c>
      <c r="T227" s="384" t="str">
        <v>Nötskrikan 12</v>
      </c>
      <c r="U227" s="384" t="str">
        <v>Planteringsv. 40A-C, Ö. Fridhemsg. 1A-B</v>
      </c>
      <c r="V227" s="384" t="str">
        <v>Stockholm</v>
      </c>
      <c r="W227" s="384">
        <v>82600</v>
      </c>
    </row>
    <row r="228" spans="1:23" x14ac:dyDescent="0.4">
      <c r="A228" t="s">
        <v>1031</v>
      </c>
      <c r="B228" t="s">
        <v>1032</v>
      </c>
      <c r="C228" t="s">
        <v>1033</v>
      </c>
      <c r="D228">
        <v>82800</v>
      </c>
      <c r="E228" t="s">
        <v>1576</v>
      </c>
      <c r="F228" t="s">
        <v>1034</v>
      </c>
      <c r="G228" t="s">
        <v>1035</v>
      </c>
      <c r="H228" t="s">
        <v>1036</v>
      </c>
      <c r="I228">
        <v>5594089806</v>
      </c>
      <c r="J228" t="s">
        <v>1538</v>
      </c>
      <c r="K228" t="s">
        <v>1539</v>
      </c>
      <c r="L228" s="387" t="s">
        <v>1540</v>
      </c>
      <c r="M228" t="s">
        <v>1576</v>
      </c>
      <c r="R228" s="384" t="str">
        <v>Neobo Stenfastigheter i Karlskoga AB</v>
      </c>
      <c r="S228" s="384" t="str">
        <v>559326-6322</v>
      </c>
      <c r="T228" s="384" t="str">
        <v>Oden 11</v>
      </c>
      <c r="U228" s="384" t="str">
        <v>Pålsjögatan 47</v>
      </c>
      <c r="V228" s="384" t="str">
        <v>Stockholm</v>
      </c>
      <c r="W228" s="384">
        <v>82700</v>
      </c>
    </row>
    <row r="229" spans="1:23" x14ac:dyDescent="0.4">
      <c r="A229" t="s">
        <v>1037</v>
      </c>
      <c r="B229" t="s">
        <v>1038</v>
      </c>
      <c r="C229" t="s">
        <v>1039</v>
      </c>
      <c r="D229">
        <v>82901</v>
      </c>
      <c r="E229" t="s">
        <v>1040</v>
      </c>
      <c r="F229" t="s">
        <v>1041</v>
      </c>
      <c r="G229" t="s">
        <v>1042</v>
      </c>
      <c r="H229" t="s">
        <v>1043</v>
      </c>
      <c r="I229">
        <v>5594089657</v>
      </c>
      <c r="J229" t="s">
        <v>1044</v>
      </c>
      <c r="K229" t="s">
        <v>585</v>
      </c>
      <c r="L229" s="387" t="s">
        <v>1045</v>
      </c>
      <c r="M229" t="s">
        <v>1040</v>
      </c>
      <c r="R229" s="384" t="str">
        <v>Neobo Stenfastigheter i Karlskoga AB</v>
      </c>
      <c r="S229" s="384" t="str">
        <v>559326-6322</v>
      </c>
      <c r="T229" s="384" t="str">
        <v>Oden 6</v>
      </c>
      <c r="U229" s="384" t="str">
        <v>Riddaregatan 7 A</v>
      </c>
      <c r="V229" s="384" t="str">
        <v>Stockholm</v>
      </c>
      <c r="W229" s="384">
        <v>82800</v>
      </c>
    </row>
    <row r="230" spans="1:23" x14ac:dyDescent="0.4">
      <c r="A230" t="s">
        <v>1046</v>
      </c>
      <c r="B230" t="s">
        <v>1047</v>
      </c>
      <c r="C230" t="s">
        <v>1048</v>
      </c>
      <c r="D230">
        <v>83000</v>
      </c>
      <c r="E230" t="s">
        <v>1577</v>
      </c>
      <c r="F230" t="s">
        <v>1049</v>
      </c>
      <c r="G230" t="s">
        <v>1050</v>
      </c>
      <c r="H230" t="s">
        <v>1051</v>
      </c>
      <c r="I230">
        <v>5594089558</v>
      </c>
      <c r="J230" t="s">
        <v>1538</v>
      </c>
      <c r="K230" t="s">
        <v>1539</v>
      </c>
      <c r="L230" s="387" t="s">
        <v>1540</v>
      </c>
      <c r="M230" t="s">
        <v>1577</v>
      </c>
      <c r="R230" s="384" t="str">
        <v>Neobo Stenstan AB</v>
      </c>
      <c r="S230" s="384" t="str">
        <v>559326-6322</v>
      </c>
      <c r="T230" s="384" t="str">
        <v>Oliven 20</v>
      </c>
      <c r="U230" s="384" t="str">
        <v>Runebergsgatan 44 A-G</v>
      </c>
      <c r="V230" s="384" t="str">
        <v>Stockholm</v>
      </c>
      <c r="W230" s="384">
        <v>82901</v>
      </c>
    </row>
    <row r="231" spans="1:23" x14ac:dyDescent="0.4">
      <c r="A231" t="s">
        <v>1052</v>
      </c>
      <c r="B231" t="s">
        <v>1053</v>
      </c>
      <c r="C231" t="s">
        <v>1054</v>
      </c>
      <c r="D231">
        <v>83101</v>
      </c>
      <c r="E231" t="s">
        <v>1055</v>
      </c>
      <c r="F231" t="s">
        <v>1056</v>
      </c>
      <c r="G231" t="s">
        <v>1057</v>
      </c>
      <c r="H231" t="s">
        <v>1058</v>
      </c>
      <c r="I231">
        <v>5594089640</v>
      </c>
      <c r="J231" t="s">
        <v>1059</v>
      </c>
      <c r="K231" t="s">
        <v>562</v>
      </c>
      <c r="L231" s="387" t="s">
        <v>566</v>
      </c>
      <c r="M231" t="s">
        <v>1055</v>
      </c>
      <c r="R231" s="384" t="str">
        <v>Neobo Stettfast AB</v>
      </c>
      <c r="S231" s="384" t="str">
        <v>559326-6322</v>
      </c>
      <c r="T231" s="384" t="str">
        <v>Ollonborren 10</v>
      </c>
      <c r="U231" s="384" t="str">
        <v>Runebergsgatan 46 A-H, 48 A-G</v>
      </c>
      <c r="V231" s="384" t="str">
        <v>Stockholm</v>
      </c>
      <c r="W231" s="384">
        <v>83000</v>
      </c>
    </row>
    <row r="232" spans="1:23" x14ac:dyDescent="0.4">
      <c r="A232" t="s">
        <v>1060</v>
      </c>
      <c r="B232" t="s">
        <v>1061</v>
      </c>
      <c r="C232" t="s">
        <v>1062</v>
      </c>
      <c r="D232">
        <v>83200</v>
      </c>
      <c r="E232" t="s">
        <v>1578</v>
      </c>
      <c r="F232" t="s">
        <v>1063</v>
      </c>
      <c r="G232" t="s">
        <v>1064</v>
      </c>
      <c r="H232" t="s">
        <v>1065</v>
      </c>
      <c r="I232">
        <v>5594089566</v>
      </c>
      <c r="J232" t="s">
        <v>1538</v>
      </c>
      <c r="K232" t="s">
        <v>1539</v>
      </c>
      <c r="L232" s="387" t="s">
        <v>1540</v>
      </c>
      <c r="M232" t="s">
        <v>1578</v>
      </c>
      <c r="R232" s="384" t="str">
        <v>Neobo Strängnäs AB</v>
      </c>
      <c r="S232" s="384" t="str">
        <v>559326-6322</v>
      </c>
      <c r="T232" s="384" t="str">
        <v>Orion 4</v>
      </c>
      <c r="U232" s="384" t="str">
        <v>Rådhusgatan 13, Nybrogatan 16</v>
      </c>
      <c r="V232" s="384" t="str">
        <v>Stockholm</v>
      </c>
      <c r="W232" s="384">
        <v>83101</v>
      </c>
    </row>
    <row r="233" spans="1:23" x14ac:dyDescent="0.4">
      <c r="A233" t="s">
        <v>1066</v>
      </c>
      <c r="B233" t="s">
        <v>1067</v>
      </c>
      <c r="C233" t="s">
        <v>1068</v>
      </c>
      <c r="D233">
        <v>83301</v>
      </c>
      <c r="E233" t="s">
        <v>1069</v>
      </c>
      <c r="F233" t="s">
        <v>1070</v>
      </c>
      <c r="G233" t="s">
        <v>1071</v>
      </c>
      <c r="H233" t="s">
        <v>1072</v>
      </c>
      <c r="I233">
        <v>5594089632</v>
      </c>
      <c r="J233" t="s">
        <v>1073</v>
      </c>
      <c r="K233" t="s">
        <v>774</v>
      </c>
      <c r="L233" s="387" t="s">
        <v>1074</v>
      </c>
      <c r="M233" t="s">
        <v>1069</v>
      </c>
      <c r="R233" s="384" t="str">
        <v>Neobo Strängnäs AB</v>
      </c>
      <c r="S233" s="384" t="str">
        <v>559326-6330</v>
      </c>
      <c r="T233" s="384" t="str">
        <v>Orkanen 31</v>
      </c>
      <c r="U233" s="384" t="str">
        <v>Rävstigen 1-48</v>
      </c>
      <c r="V233" s="384" t="str">
        <v>Stockholm</v>
      </c>
      <c r="W233" s="384">
        <v>83200</v>
      </c>
    </row>
    <row r="234" spans="1:23" x14ac:dyDescent="0.4">
      <c r="A234" t="s">
        <v>1075</v>
      </c>
      <c r="B234" t="s">
        <v>1076</v>
      </c>
      <c r="C234" t="s">
        <v>1077</v>
      </c>
      <c r="D234">
        <v>83400</v>
      </c>
      <c r="E234" t="s">
        <v>1579</v>
      </c>
      <c r="F234" t="s">
        <v>1078</v>
      </c>
      <c r="G234" t="s">
        <v>1079</v>
      </c>
      <c r="H234" t="s">
        <v>1080</v>
      </c>
      <c r="I234">
        <v>5594089574</v>
      </c>
      <c r="J234" t="s">
        <v>1538</v>
      </c>
      <c r="K234" t="s">
        <v>1539</v>
      </c>
      <c r="L234" s="387" t="s">
        <v>1540</v>
      </c>
      <c r="M234" t="s">
        <v>1579</v>
      </c>
      <c r="R234" s="384" t="str">
        <v>Neobo Strängnäs AB</v>
      </c>
      <c r="S234" s="384" t="str">
        <v>559326-6330</v>
      </c>
      <c r="T234" s="384" t="str">
        <v>Ostronet 11</v>
      </c>
      <c r="U234" s="384" t="str">
        <v>S:T Larsgatan 1A</v>
      </c>
      <c r="V234" s="384" t="str">
        <v>Stockholm</v>
      </c>
      <c r="W234" s="384">
        <v>83301</v>
      </c>
    </row>
    <row r="235" spans="1:23" x14ac:dyDescent="0.4">
      <c r="A235" t="s">
        <v>1081</v>
      </c>
      <c r="B235" t="s">
        <v>1082</v>
      </c>
      <c r="C235" t="s">
        <v>1083</v>
      </c>
      <c r="D235">
        <v>83501</v>
      </c>
      <c r="E235" t="s">
        <v>1084</v>
      </c>
      <c r="F235" t="s">
        <v>1085</v>
      </c>
      <c r="G235" t="s">
        <v>1086</v>
      </c>
      <c r="H235" t="s">
        <v>1087</v>
      </c>
      <c r="I235">
        <v>5594089624</v>
      </c>
      <c r="J235" t="s">
        <v>1088</v>
      </c>
      <c r="K235" t="s">
        <v>1089</v>
      </c>
      <c r="L235" s="387" t="s">
        <v>1090</v>
      </c>
      <c r="M235" t="s">
        <v>1084</v>
      </c>
      <c r="R235" s="384" t="str">
        <v>Neobo Sundsvall 2 AB</v>
      </c>
      <c r="S235" s="384" t="str">
        <v>559326-6330</v>
      </c>
      <c r="T235" s="384" t="str">
        <v>Palmen 2</v>
      </c>
      <c r="U235" s="384" t="str">
        <v>S:t Olofsgatan 1-5, Storgatan 36</v>
      </c>
      <c r="V235" s="384" t="str">
        <v>Stockholm</v>
      </c>
      <c r="W235" s="384">
        <v>83400</v>
      </c>
    </row>
    <row r="236" spans="1:23" x14ac:dyDescent="0.4">
      <c r="A236" t="s">
        <v>1081</v>
      </c>
      <c r="B236" t="s">
        <v>1082</v>
      </c>
      <c r="C236" t="s">
        <v>1083</v>
      </c>
      <c r="D236">
        <v>83502</v>
      </c>
      <c r="E236" t="s">
        <v>1092</v>
      </c>
      <c r="F236" t="s">
        <v>1085</v>
      </c>
      <c r="G236" t="s">
        <v>1086</v>
      </c>
      <c r="H236" t="s">
        <v>1087</v>
      </c>
      <c r="I236">
        <v>5594089624</v>
      </c>
      <c r="J236" t="s">
        <v>1093</v>
      </c>
      <c r="K236" t="s">
        <v>1089</v>
      </c>
      <c r="L236" s="387" t="s">
        <v>1090</v>
      </c>
      <c r="M236" t="s">
        <v>1092</v>
      </c>
      <c r="R236" s="384" t="str">
        <v>Neobo Sundsvall 2 AB</v>
      </c>
      <c r="S236" s="384" t="str">
        <v>559326-6330</v>
      </c>
      <c r="T236" s="384" t="str">
        <v>Pilspetsen 5</v>
      </c>
      <c r="U236" s="384" t="str">
        <v>S:Ta Mariagatan 1A</v>
      </c>
      <c r="V236" s="384" t="str">
        <v>Stockholm</v>
      </c>
      <c r="W236" s="384">
        <v>83501</v>
      </c>
    </row>
    <row r="237" spans="1:23" x14ac:dyDescent="0.4">
      <c r="A237" t="s">
        <v>1094</v>
      </c>
      <c r="B237" t="s">
        <v>1095</v>
      </c>
      <c r="C237" t="s">
        <v>1096</v>
      </c>
      <c r="D237">
        <v>83601</v>
      </c>
      <c r="E237" t="s">
        <v>1097</v>
      </c>
      <c r="F237" t="s">
        <v>1098</v>
      </c>
      <c r="G237" t="s">
        <v>1099</v>
      </c>
      <c r="H237" t="s">
        <v>1100</v>
      </c>
      <c r="I237">
        <v>5594089863</v>
      </c>
      <c r="J237" t="s">
        <v>1101</v>
      </c>
      <c r="K237" t="s">
        <v>1102</v>
      </c>
      <c r="L237" s="387" t="s">
        <v>1103</v>
      </c>
      <c r="M237" t="s">
        <v>1097</v>
      </c>
      <c r="R237" s="384" t="str">
        <v>Neobo Sundsvall 2 AB</v>
      </c>
      <c r="S237" s="384" t="str">
        <v>559326-6330</v>
      </c>
      <c r="T237" s="384" t="str">
        <v>Pilspetsen 6</v>
      </c>
      <c r="U237" s="384" t="str">
        <v>Sanatorievägen 19 A-C</v>
      </c>
      <c r="V237" s="384" t="str">
        <v>Stockholm</v>
      </c>
      <c r="W237" s="384">
        <v>83502</v>
      </c>
    </row>
    <row r="238" spans="1:23" x14ac:dyDescent="0.4">
      <c r="A238" t="s">
        <v>1104</v>
      </c>
      <c r="B238" t="s">
        <v>1105</v>
      </c>
      <c r="C238" t="s">
        <v>1106</v>
      </c>
      <c r="D238">
        <v>83700</v>
      </c>
      <c r="E238" t="s">
        <v>1580</v>
      </c>
      <c r="F238" t="s">
        <v>1107</v>
      </c>
      <c r="G238" t="s">
        <v>1108</v>
      </c>
      <c r="H238" t="s">
        <v>1109</v>
      </c>
      <c r="I238">
        <v>5594089855</v>
      </c>
      <c r="J238" t="s">
        <v>1538</v>
      </c>
      <c r="K238" t="s">
        <v>1539</v>
      </c>
      <c r="L238" s="387" t="s">
        <v>1540</v>
      </c>
      <c r="M238" t="s">
        <v>1580</v>
      </c>
      <c r="R238" s="384" t="str">
        <v>Neobo Sundsvall 2 AB</v>
      </c>
      <c r="S238" s="384" t="str">
        <v>559326-6330</v>
      </c>
      <c r="T238" s="384" t="str">
        <v>Pinjen 4</v>
      </c>
      <c r="U238" s="384" t="str">
        <v>Sanatorievägen 6</v>
      </c>
      <c r="V238" s="384" t="str">
        <v>Stockholm</v>
      </c>
      <c r="W238" s="384">
        <v>83601</v>
      </c>
    </row>
    <row r="239" spans="1:23" x14ac:dyDescent="0.4">
      <c r="A239" t="s">
        <v>1110</v>
      </c>
      <c r="B239" t="s">
        <v>1111</v>
      </c>
      <c r="C239" t="s">
        <v>1112</v>
      </c>
      <c r="D239">
        <v>83901</v>
      </c>
      <c r="E239" t="s">
        <v>1113</v>
      </c>
      <c r="F239" t="s">
        <v>1114</v>
      </c>
      <c r="G239" t="s">
        <v>1115</v>
      </c>
      <c r="H239" t="s">
        <v>1116</v>
      </c>
      <c r="I239">
        <v>5591636138</v>
      </c>
      <c r="J239" t="s">
        <v>1117</v>
      </c>
      <c r="K239" t="s">
        <v>1118</v>
      </c>
      <c r="L239" s="387" t="s">
        <v>1119</v>
      </c>
      <c r="M239" t="s">
        <v>1113</v>
      </c>
      <c r="R239" s="384" t="str">
        <v>Neobo Sundsvall 2 AB</v>
      </c>
      <c r="S239" s="384" t="str">
        <v>559333-2462</v>
      </c>
      <c r="T239" s="384" t="str">
        <v>Pinjen 6</v>
      </c>
      <c r="U239" s="384" t="str">
        <v>Sandbäcksvägen 66-74</v>
      </c>
      <c r="V239" s="384" t="str">
        <v>Stockholm</v>
      </c>
      <c r="W239" s="384">
        <v>83700</v>
      </c>
    </row>
    <row r="240" spans="1:23" x14ac:dyDescent="0.4">
      <c r="A240" t="s">
        <v>1120</v>
      </c>
      <c r="B240" t="s">
        <v>1121</v>
      </c>
      <c r="C240" t="s">
        <v>1122</v>
      </c>
      <c r="D240">
        <v>84001</v>
      </c>
      <c r="E240" t="s">
        <v>1123</v>
      </c>
      <c r="F240" t="s">
        <v>1124</v>
      </c>
      <c r="G240" t="s">
        <v>1125</v>
      </c>
      <c r="H240" t="s">
        <v>1126</v>
      </c>
      <c r="I240">
        <v>5561732636</v>
      </c>
      <c r="J240" t="s">
        <v>1127</v>
      </c>
      <c r="K240" t="s">
        <v>1128</v>
      </c>
      <c r="L240" s="387" t="s">
        <v>1129</v>
      </c>
      <c r="M240" t="s">
        <v>1123</v>
      </c>
      <c r="R240" s="384" t="str">
        <v>Neobo Sundsvall 2 AB</v>
      </c>
      <c r="S240" s="384" t="str">
        <v>559337-1718</v>
      </c>
      <c r="T240" s="384" t="str">
        <v>Polskan 1</v>
      </c>
      <c r="U240" s="384" t="str">
        <v>Sandmarksgatan 7, Torpavägen 13-17</v>
      </c>
      <c r="V240" s="384" t="str">
        <v>Stockholm</v>
      </c>
      <c r="W240" s="384">
        <v>83901</v>
      </c>
    </row>
    <row r="241" spans="1:23" x14ac:dyDescent="0.4">
      <c r="A241" t="s">
        <v>1120</v>
      </c>
      <c r="B241" t="s">
        <v>1121</v>
      </c>
      <c r="C241" t="s">
        <v>1122</v>
      </c>
      <c r="D241">
        <v>84002</v>
      </c>
      <c r="E241" t="s">
        <v>1130</v>
      </c>
      <c r="F241" t="s">
        <v>1124</v>
      </c>
      <c r="G241" t="s">
        <v>1125</v>
      </c>
      <c r="H241" t="s">
        <v>1126</v>
      </c>
      <c r="I241">
        <v>5561732636</v>
      </c>
      <c r="J241" t="s">
        <v>1131</v>
      </c>
      <c r="K241" t="s">
        <v>1102</v>
      </c>
      <c r="L241" s="387" t="s">
        <v>1132</v>
      </c>
      <c r="M241" t="s">
        <v>1130</v>
      </c>
      <c r="R241" s="384" t="str">
        <v>Neobo Sundsvall 2 AB</v>
      </c>
      <c r="S241" s="384" t="str">
        <v>559337-1718</v>
      </c>
      <c r="T241" s="384" t="str">
        <v>Polskan 2</v>
      </c>
      <c r="U241" s="384" t="str">
        <v>Scheelegatan 25 A-C</v>
      </c>
      <c r="V241" s="384" t="str">
        <v>Stockholm</v>
      </c>
      <c r="W241" s="384">
        <v>84001</v>
      </c>
    </row>
    <row r="242" spans="1:23" x14ac:dyDescent="0.4">
      <c r="A242" t="s">
        <v>1120</v>
      </c>
      <c r="B242" t="s">
        <v>1121</v>
      </c>
      <c r="C242" t="s">
        <v>1122</v>
      </c>
      <c r="D242">
        <v>84003</v>
      </c>
      <c r="E242" t="s">
        <v>1133</v>
      </c>
      <c r="F242" t="s">
        <v>1124</v>
      </c>
      <c r="G242" t="s">
        <v>1125</v>
      </c>
      <c r="H242" t="s">
        <v>1126</v>
      </c>
      <c r="I242">
        <v>5561732636</v>
      </c>
      <c r="J242" t="s">
        <v>1134</v>
      </c>
      <c r="K242" t="s">
        <v>1102</v>
      </c>
      <c r="L242" s="387" t="s">
        <v>1132</v>
      </c>
      <c r="M242" t="s">
        <v>1133</v>
      </c>
      <c r="R242" s="384" t="str">
        <v>Neobo Sundsvall 2 AB</v>
      </c>
      <c r="S242" s="384" t="str">
        <v>559337-1718</v>
      </c>
      <c r="T242" s="384" t="str">
        <v>Polskan 3</v>
      </c>
      <c r="U242" s="384" t="str">
        <v>Själsviksvägen 2-4, 6, 8, 10, 12</v>
      </c>
      <c r="V242" s="384" t="str">
        <v>Stockholm</v>
      </c>
      <c r="W242" s="384">
        <v>84002</v>
      </c>
    </row>
    <row r="243" spans="1:23" x14ac:dyDescent="0.4">
      <c r="A243" t="s">
        <v>1120</v>
      </c>
      <c r="B243" t="s">
        <v>1121</v>
      </c>
      <c r="C243" t="s">
        <v>1122</v>
      </c>
      <c r="D243">
        <v>84004</v>
      </c>
      <c r="E243" t="s">
        <v>1135</v>
      </c>
      <c r="F243" t="s">
        <v>1124</v>
      </c>
      <c r="G243" t="s">
        <v>1125</v>
      </c>
      <c r="H243" t="s">
        <v>1126</v>
      </c>
      <c r="I243">
        <v>5561732636</v>
      </c>
      <c r="J243" t="s">
        <v>1136</v>
      </c>
      <c r="K243" t="s">
        <v>1102</v>
      </c>
      <c r="L243" s="387" t="s">
        <v>1132</v>
      </c>
      <c r="M243" t="s">
        <v>1135</v>
      </c>
      <c r="R243" s="384" t="str">
        <v>Neobo Sundsvall 2 AB</v>
      </c>
      <c r="S243" s="384" t="str">
        <v>559337-1718</v>
      </c>
      <c r="T243" s="384" t="str">
        <v>Polskan 4</v>
      </c>
      <c r="U243" s="384" t="str">
        <v>Själsviksvägen 3</v>
      </c>
      <c r="V243" s="384" t="str">
        <v>Stockholm</v>
      </c>
      <c r="W243" s="384">
        <v>84003</v>
      </c>
    </row>
    <row r="244" spans="1:23" x14ac:dyDescent="0.4">
      <c r="A244" t="s">
        <v>1120</v>
      </c>
      <c r="B244" t="s">
        <v>1121</v>
      </c>
      <c r="C244" t="s">
        <v>1122</v>
      </c>
      <c r="D244">
        <v>84005</v>
      </c>
      <c r="E244" t="s">
        <v>1137</v>
      </c>
      <c r="F244" t="s">
        <v>1124</v>
      </c>
      <c r="G244" t="s">
        <v>1125</v>
      </c>
      <c r="H244" t="s">
        <v>1126</v>
      </c>
      <c r="I244">
        <v>5561732636</v>
      </c>
      <c r="J244" t="s">
        <v>1138</v>
      </c>
      <c r="K244" t="s">
        <v>1102</v>
      </c>
      <c r="L244" s="387" t="s">
        <v>1139</v>
      </c>
      <c r="M244" t="s">
        <v>1137</v>
      </c>
      <c r="R244" s="384" t="str">
        <v>Neobo Sundsvall 2 AB</v>
      </c>
      <c r="S244" s="384" t="str">
        <v>559337-1718</v>
      </c>
      <c r="T244" s="384" t="str">
        <v>Polskan 6</v>
      </c>
      <c r="U244" s="384" t="str">
        <v>Skolgatan 8 A-D, Majorsgatan 13 A-D</v>
      </c>
      <c r="V244" s="384" t="str">
        <v>Stockholm</v>
      </c>
      <c r="W244" s="384">
        <v>84004</v>
      </c>
    </row>
    <row r="245" spans="1:23" x14ac:dyDescent="0.4">
      <c r="A245" t="s">
        <v>1120</v>
      </c>
      <c r="B245" t="s">
        <v>1121</v>
      </c>
      <c r="C245" t="s">
        <v>1122</v>
      </c>
      <c r="D245">
        <v>84006</v>
      </c>
      <c r="E245" t="s">
        <v>1140</v>
      </c>
      <c r="F245" t="s">
        <v>1124</v>
      </c>
      <c r="G245" t="s">
        <v>1125</v>
      </c>
      <c r="H245" t="s">
        <v>1126</v>
      </c>
      <c r="I245">
        <v>5561732636</v>
      </c>
      <c r="J245" t="s">
        <v>1141</v>
      </c>
      <c r="K245" t="s">
        <v>1102</v>
      </c>
      <c r="L245" s="387" t="s">
        <v>1142</v>
      </c>
      <c r="M245" t="s">
        <v>1140</v>
      </c>
      <c r="R245" s="384" t="str">
        <v>Neobo Sundsvall 2 AB</v>
      </c>
      <c r="S245" s="384" t="str">
        <v>559337-1718</v>
      </c>
      <c r="T245" s="384" t="str">
        <v>Polskan 7</v>
      </c>
      <c r="U245" s="384" t="str">
        <v>Skolhusallén 17</v>
      </c>
      <c r="V245" s="384" t="str">
        <v>Strängnäs</v>
      </c>
      <c r="W245" s="384">
        <v>84005</v>
      </c>
    </row>
    <row r="246" spans="1:23" x14ac:dyDescent="0.4">
      <c r="A246" t="s">
        <v>1120</v>
      </c>
      <c r="B246" t="s">
        <v>1121</v>
      </c>
      <c r="C246" t="s">
        <v>1122</v>
      </c>
      <c r="D246">
        <v>84007</v>
      </c>
      <c r="E246" t="s">
        <v>1143</v>
      </c>
      <c r="F246" t="s">
        <v>1124</v>
      </c>
      <c r="G246" t="s">
        <v>1125</v>
      </c>
      <c r="H246" t="s">
        <v>1126</v>
      </c>
      <c r="I246">
        <v>5561732636</v>
      </c>
      <c r="J246" t="s">
        <v>1144</v>
      </c>
      <c r="K246" t="s">
        <v>1102</v>
      </c>
      <c r="L246" s="387" t="s">
        <v>1103</v>
      </c>
      <c r="M246" t="s">
        <v>1143</v>
      </c>
      <c r="R246" s="384" t="str">
        <v>Neobo Sundsvall 2 AB</v>
      </c>
      <c r="S246" s="384" t="str">
        <v>559337-1718</v>
      </c>
      <c r="T246" s="384" t="str">
        <v>Polskan 8</v>
      </c>
      <c r="U246" s="384" t="str">
        <v>Slutgatan 18</v>
      </c>
      <c r="V246" s="384" t="str">
        <v>Strängnäs</v>
      </c>
      <c r="W246" s="384">
        <v>84006</v>
      </c>
    </row>
    <row r="247" spans="1:23" x14ac:dyDescent="0.4">
      <c r="A247" t="s">
        <v>1120</v>
      </c>
      <c r="B247" t="s">
        <v>1121</v>
      </c>
      <c r="C247" t="s">
        <v>1122</v>
      </c>
      <c r="D247">
        <v>84008</v>
      </c>
      <c r="E247" t="s">
        <v>1145</v>
      </c>
      <c r="F247" t="s">
        <v>1124</v>
      </c>
      <c r="G247" t="s">
        <v>1125</v>
      </c>
      <c r="H247" t="s">
        <v>1126</v>
      </c>
      <c r="I247">
        <v>5561732636</v>
      </c>
      <c r="J247" t="s">
        <v>1146</v>
      </c>
      <c r="K247" t="s">
        <v>1102</v>
      </c>
      <c r="L247" s="387" t="s">
        <v>1147</v>
      </c>
      <c r="M247" t="s">
        <v>1145</v>
      </c>
      <c r="R247" s="384" t="str">
        <v>Neobo Sundsvall 2 AB</v>
      </c>
      <c r="S247" s="384" t="str">
        <v>559337-1718</v>
      </c>
      <c r="T247" s="384" t="str">
        <v>Priorn 3</v>
      </c>
      <c r="U247" s="384" t="str">
        <v>Smedkroken 1,5&amp;7</v>
      </c>
      <c r="V247" s="384" t="str">
        <v>Strängnäs</v>
      </c>
      <c r="W247" s="384">
        <v>84007</v>
      </c>
    </row>
    <row r="248" spans="1:23" x14ac:dyDescent="0.4">
      <c r="A248" t="s">
        <v>1120</v>
      </c>
      <c r="B248" t="s">
        <v>1121</v>
      </c>
      <c r="C248" t="s">
        <v>1122</v>
      </c>
      <c r="D248">
        <v>84009</v>
      </c>
      <c r="E248" t="s">
        <v>1148</v>
      </c>
      <c r="F248" t="s">
        <v>1124</v>
      </c>
      <c r="G248" t="s">
        <v>1125</v>
      </c>
      <c r="H248" t="s">
        <v>1126</v>
      </c>
      <c r="I248">
        <v>5561732636</v>
      </c>
      <c r="J248" t="s">
        <v>1149</v>
      </c>
      <c r="K248" t="s">
        <v>1102</v>
      </c>
      <c r="L248" s="387" t="s">
        <v>1147</v>
      </c>
      <c r="M248" t="s">
        <v>1148</v>
      </c>
      <c r="R248" s="384" t="str">
        <v>Neobo Sundsvall 2 AB</v>
      </c>
      <c r="S248" s="384" t="str">
        <v>559337-1718</v>
      </c>
      <c r="T248" s="384" t="str">
        <v>Prästkragen 5</v>
      </c>
      <c r="U248" s="384" t="str">
        <v>Snickaregatan 13</v>
      </c>
      <c r="V248" s="384" t="str">
        <v>Sundsvall</v>
      </c>
      <c r="W248" s="384">
        <v>84008</v>
      </c>
    </row>
    <row r="249" spans="1:23" x14ac:dyDescent="0.4">
      <c r="A249" t="s">
        <v>1120</v>
      </c>
      <c r="B249" t="s">
        <v>1121</v>
      </c>
      <c r="C249" t="s">
        <v>1122</v>
      </c>
      <c r="D249">
        <v>84010</v>
      </c>
      <c r="E249" t="s">
        <v>1150</v>
      </c>
      <c r="F249" t="s">
        <v>1124</v>
      </c>
      <c r="G249" t="s">
        <v>1125</v>
      </c>
      <c r="H249" t="s">
        <v>1126</v>
      </c>
      <c r="I249">
        <v>5561732636</v>
      </c>
      <c r="J249" t="s">
        <v>1151</v>
      </c>
      <c r="K249" t="s">
        <v>1102</v>
      </c>
      <c r="L249" s="387" t="s">
        <v>1132</v>
      </c>
      <c r="M249" t="s">
        <v>1150</v>
      </c>
      <c r="R249" s="384" t="str">
        <v>Neobo Sundsvall 2 AB</v>
      </c>
      <c r="S249" s="384" t="str">
        <v>559337-1718</v>
      </c>
      <c r="T249" s="384" t="str">
        <v>Pärlan 11</v>
      </c>
      <c r="U249" s="384" t="str">
        <v>Stensikagatan</v>
      </c>
      <c r="V249" s="384" t="str">
        <v>Sundsvall</v>
      </c>
      <c r="W249" s="384">
        <v>84009</v>
      </c>
    </row>
    <row r="250" spans="1:23" x14ac:dyDescent="0.4">
      <c r="A250" t="s">
        <v>1120</v>
      </c>
      <c r="B250" t="s">
        <v>1121</v>
      </c>
      <c r="C250" t="s">
        <v>1122</v>
      </c>
      <c r="D250">
        <v>84011</v>
      </c>
      <c r="E250" t="s">
        <v>1152</v>
      </c>
      <c r="F250" t="s">
        <v>1124</v>
      </c>
      <c r="G250" t="s">
        <v>1125</v>
      </c>
      <c r="H250" t="s">
        <v>1126</v>
      </c>
      <c r="I250">
        <v>5561732636</v>
      </c>
      <c r="J250" t="s">
        <v>1153</v>
      </c>
      <c r="K250" t="s">
        <v>1154</v>
      </c>
      <c r="L250" s="387" t="s">
        <v>1155</v>
      </c>
      <c r="M250" t="s">
        <v>1152</v>
      </c>
      <c r="R250" s="384" t="str">
        <v>Neobo Sundsvall 2 AB</v>
      </c>
      <c r="S250" s="384" t="str">
        <v>559337-1718</v>
      </c>
      <c r="T250" s="384" t="str">
        <v>Päronet 5</v>
      </c>
      <c r="U250" s="384" t="str">
        <v>Stockholmsvägen 127</v>
      </c>
      <c r="V250" s="384" t="str">
        <v>Sundsvall</v>
      </c>
      <c r="W250" s="384">
        <v>84010</v>
      </c>
    </row>
    <row r="251" spans="1:23" x14ac:dyDescent="0.4">
      <c r="A251" t="s">
        <v>1156</v>
      </c>
      <c r="B251" t="s">
        <v>1157</v>
      </c>
      <c r="C251" t="s">
        <v>1158</v>
      </c>
      <c r="D251">
        <v>84101</v>
      </c>
      <c r="E251" t="s">
        <v>1159</v>
      </c>
      <c r="F251" t="s">
        <v>1160</v>
      </c>
      <c r="G251" t="s">
        <v>1161</v>
      </c>
      <c r="H251" t="s">
        <v>1162</v>
      </c>
      <c r="I251">
        <v>5566919543</v>
      </c>
      <c r="J251" t="s">
        <v>1163</v>
      </c>
      <c r="K251" t="s">
        <v>1128</v>
      </c>
      <c r="L251" s="387" t="s">
        <v>1129</v>
      </c>
      <c r="M251" t="s">
        <v>1159</v>
      </c>
      <c r="R251" s="384" t="str">
        <v>Neobo Sundsvall 2 AB</v>
      </c>
      <c r="S251" s="384" t="str">
        <v>559337-1718</v>
      </c>
      <c r="T251" s="384" t="str">
        <v>Rapphönan 16</v>
      </c>
      <c r="U251" s="384" t="str">
        <v>Stockholmsvägen 83</v>
      </c>
      <c r="V251" s="384" t="str">
        <v>Sundsvall</v>
      </c>
      <c r="W251" s="384">
        <v>84011</v>
      </c>
    </row>
    <row r="252" spans="1:23" x14ac:dyDescent="0.4">
      <c r="A252" t="s">
        <v>1156</v>
      </c>
      <c r="B252" t="s">
        <v>1157</v>
      </c>
      <c r="C252" t="s">
        <v>1158</v>
      </c>
      <c r="D252">
        <v>84102</v>
      </c>
      <c r="E252" t="s">
        <v>1164</v>
      </c>
      <c r="F252" t="s">
        <v>1160</v>
      </c>
      <c r="G252" t="s">
        <v>1161</v>
      </c>
      <c r="H252" t="s">
        <v>1162</v>
      </c>
      <c r="I252">
        <v>5566919543</v>
      </c>
      <c r="J252" t="s">
        <v>1165</v>
      </c>
      <c r="K252" t="s">
        <v>1128</v>
      </c>
      <c r="L252" s="387" t="s">
        <v>1129</v>
      </c>
      <c r="M252" t="s">
        <v>1164</v>
      </c>
      <c r="R252" s="384" t="str">
        <v>Neobo Sundsvall 2 AB</v>
      </c>
      <c r="S252" s="384" t="str">
        <v>559337-1718</v>
      </c>
      <c r="T252" s="384" t="str">
        <v>Ratten 2</v>
      </c>
      <c r="U252" s="384" t="str">
        <v>Stora gatan 4 A-B, Västra Långgatan 8</v>
      </c>
      <c r="V252" s="384" t="str">
        <v>Sundsvall</v>
      </c>
      <c r="W252" s="384">
        <v>84101</v>
      </c>
    </row>
    <row r="253" spans="1:23" x14ac:dyDescent="0.4">
      <c r="A253" t="s">
        <v>1156</v>
      </c>
      <c r="B253" t="s">
        <v>1157</v>
      </c>
      <c r="C253" t="s">
        <v>1158</v>
      </c>
      <c r="D253">
        <v>84103</v>
      </c>
      <c r="E253" t="s">
        <v>1166</v>
      </c>
      <c r="F253" t="s">
        <v>1160</v>
      </c>
      <c r="G253" t="s">
        <v>1161</v>
      </c>
      <c r="H253" t="s">
        <v>1162</v>
      </c>
      <c r="I253">
        <v>5566919543</v>
      </c>
      <c r="J253" t="s">
        <v>1167</v>
      </c>
      <c r="K253" t="s">
        <v>1102</v>
      </c>
      <c r="L253" s="387" t="s">
        <v>1132</v>
      </c>
      <c r="M253" t="s">
        <v>1166</v>
      </c>
      <c r="R253" s="384" t="str">
        <v>Neobo Sundsvall 2 AB</v>
      </c>
      <c r="S253" s="384" t="str">
        <v>559337-1718</v>
      </c>
      <c r="T253" s="384" t="str">
        <v>Ribban 9</v>
      </c>
      <c r="U253" s="384" t="str">
        <v>Stora Gatan 9, Västra Åpromenaden 22 A- C, Östra Långgatan 5</v>
      </c>
      <c r="V253" s="384" t="str">
        <v>Sundsvall</v>
      </c>
      <c r="W253" s="384">
        <v>84102</v>
      </c>
    </row>
    <row r="254" spans="1:23" x14ac:dyDescent="0.4">
      <c r="A254" t="s">
        <v>1156</v>
      </c>
      <c r="B254" t="s">
        <v>1157</v>
      </c>
      <c r="C254" t="s">
        <v>1158</v>
      </c>
      <c r="D254">
        <v>84104</v>
      </c>
      <c r="E254" t="s">
        <v>1168</v>
      </c>
      <c r="F254" t="s">
        <v>1160</v>
      </c>
      <c r="G254" t="s">
        <v>1161</v>
      </c>
      <c r="H254" t="s">
        <v>1162</v>
      </c>
      <c r="I254">
        <v>5566919543</v>
      </c>
      <c r="J254" t="s">
        <v>1169</v>
      </c>
      <c r="K254" t="s">
        <v>1102</v>
      </c>
      <c r="L254" s="387" t="s">
        <v>1132</v>
      </c>
      <c r="M254" t="s">
        <v>1168</v>
      </c>
      <c r="R254" s="384" t="str">
        <v>Neobo Sundsvall 2 AB</v>
      </c>
      <c r="S254" s="384" t="str">
        <v>559337-1718</v>
      </c>
      <c r="T254" s="384" t="str">
        <v>Rockebro 7:164</v>
      </c>
      <c r="U254" s="384" t="str">
        <v>Stora Kvarngatan</v>
      </c>
      <c r="V254" s="384" t="str">
        <v>Sundsvall</v>
      </c>
      <c r="W254" s="384">
        <v>84103</v>
      </c>
    </row>
    <row r="255" spans="1:23" x14ac:dyDescent="0.4">
      <c r="A255" t="s">
        <v>1156</v>
      </c>
      <c r="B255" t="s">
        <v>1157</v>
      </c>
      <c r="C255" t="s">
        <v>1158</v>
      </c>
      <c r="D255">
        <v>84105</v>
      </c>
      <c r="E255" t="s">
        <v>1170</v>
      </c>
      <c r="F255" t="s">
        <v>1160</v>
      </c>
      <c r="G255" t="s">
        <v>1161</v>
      </c>
      <c r="H255" t="s">
        <v>1162</v>
      </c>
      <c r="I255">
        <v>5566919543</v>
      </c>
      <c r="J255" t="s">
        <v>1171</v>
      </c>
      <c r="K255" t="s">
        <v>1172</v>
      </c>
      <c r="L255" s="387" t="s">
        <v>1173</v>
      </c>
      <c r="M255" t="s">
        <v>1170</v>
      </c>
      <c r="R255" s="384" t="str">
        <v>Neobo Sundsvall 2 AB</v>
      </c>
      <c r="S255" s="384" t="str">
        <v>559347-1963</v>
      </c>
      <c r="T255" s="384" t="str">
        <v>Runa 6</v>
      </c>
      <c r="U255" s="384" t="str">
        <v>Stora Torget 1</v>
      </c>
      <c r="V255" s="384" t="str">
        <v>Sundsvall</v>
      </c>
      <c r="W255" s="384">
        <v>84104</v>
      </c>
    </row>
    <row r="256" spans="1:23" x14ac:dyDescent="0.4">
      <c r="A256" t="s">
        <v>1156</v>
      </c>
      <c r="B256" t="s">
        <v>1157</v>
      </c>
      <c r="C256" t="s">
        <v>1158</v>
      </c>
      <c r="D256">
        <v>84106</v>
      </c>
      <c r="E256" t="s">
        <v>1174</v>
      </c>
      <c r="F256" t="s">
        <v>1160</v>
      </c>
      <c r="G256" t="s">
        <v>1161</v>
      </c>
      <c r="H256" t="s">
        <v>1162</v>
      </c>
      <c r="I256">
        <v>5566919543</v>
      </c>
      <c r="J256" t="s">
        <v>1175</v>
      </c>
      <c r="K256" t="s">
        <v>1172</v>
      </c>
      <c r="L256" s="387" t="s">
        <v>1173</v>
      </c>
      <c r="M256" t="s">
        <v>1174</v>
      </c>
      <c r="R256" s="384" t="str">
        <v>Neobo Sundsvall 2 AB</v>
      </c>
      <c r="S256" s="384" t="str">
        <v>559395-8167</v>
      </c>
      <c r="T256" s="384" t="str">
        <v>Saga 3</v>
      </c>
      <c r="U256" s="384" t="str">
        <v>Storgatan 12, Nybrogatan 7</v>
      </c>
      <c r="V256" s="384" t="str">
        <v>Sundsvall</v>
      </c>
      <c r="W256" s="384">
        <v>84105</v>
      </c>
    </row>
    <row r="257" spans="1:23" x14ac:dyDescent="0.4">
      <c r="A257" t="s">
        <v>1156</v>
      </c>
      <c r="B257" t="s">
        <v>1157</v>
      </c>
      <c r="C257" t="s">
        <v>1158</v>
      </c>
      <c r="D257">
        <v>84107</v>
      </c>
      <c r="E257" t="s">
        <v>1176</v>
      </c>
      <c r="F257" t="s">
        <v>1160</v>
      </c>
      <c r="G257" t="s">
        <v>1161</v>
      </c>
      <c r="H257" t="s">
        <v>1162</v>
      </c>
      <c r="I257">
        <v>5566919543</v>
      </c>
      <c r="J257" t="s">
        <v>1177</v>
      </c>
      <c r="K257" t="s">
        <v>1172</v>
      </c>
      <c r="L257" s="387" t="s">
        <v>1173</v>
      </c>
      <c r="M257" t="s">
        <v>1176</v>
      </c>
      <c r="R257" s="384" t="str">
        <v>Neobo Sundsvall 2 AB</v>
      </c>
      <c r="S257" s="384" t="str">
        <v>559395-8167</v>
      </c>
      <c r="T257" s="384" t="str">
        <v>Sankt Botvid 15</v>
      </c>
      <c r="U257" s="384" t="str">
        <v>Storgatan 13</v>
      </c>
      <c r="V257" s="384" t="str">
        <v>Sundsvall</v>
      </c>
      <c r="W257" s="384">
        <v>84106</v>
      </c>
    </row>
    <row r="258" spans="1:23" x14ac:dyDescent="0.4">
      <c r="A258" t="s">
        <v>1156</v>
      </c>
      <c r="B258" t="s">
        <v>1157</v>
      </c>
      <c r="C258" t="s">
        <v>1158</v>
      </c>
      <c r="D258">
        <v>84108</v>
      </c>
      <c r="E258" t="s">
        <v>1178</v>
      </c>
      <c r="F258" t="s">
        <v>1160</v>
      </c>
      <c r="G258" t="s">
        <v>1161</v>
      </c>
      <c r="H258" t="s">
        <v>1162</v>
      </c>
      <c r="I258">
        <v>5566919543</v>
      </c>
      <c r="J258" t="s">
        <v>1179</v>
      </c>
      <c r="K258" t="s">
        <v>1128</v>
      </c>
      <c r="L258" s="387" t="s">
        <v>1129</v>
      </c>
      <c r="M258" t="s">
        <v>1178</v>
      </c>
      <c r="R258" s="384" t="str">
        <v>Neobo Sundsvall 2 AB</v>
      </c>
      <c r="S258" s="384" t="str">
        <v>559395-8167</v>
      </c>
      <c r="T258" s="384" t="str">
        <v>Sigyn 1</v>
      </c>
      <c r="U258" s="384" t="str">
        <v>Storgatan 16</v>
      </c>
      <c r="V258" s="384" t="str">
        <v>Sundsvall</v>
      </c>
      <c r="W258" s="384">
        <v>84107</v>
      </c>
    </row>
    <row r="259" spans="1:23" x14ac:dyDescent="0.4">
      <c r="A259" t="s">
        <v>1156</v>
      </c>
      <c r="B259" t="s">
        <v>1157</v>
      </c>
      <c r="C259" t="s">
        <v>1158</v>
      </c>
      <c r="D259">
        <v>84109</v>
      </c>
      <c r="E259" t="s">
        <v>1180</v>
      </c>
      <c r="F259" t="s">
        <v>1160</v>
      </c>
      <c r="G259" t="s">
        <v>1161</v>
      </c>
      <c r="H259" t="s">
        <v>1162</v>
      </c>
      <c r="I259">
        <v>5566919543</v>
      </c>
      <c r="J259" t="s">
        <v>1181</v>
      </c>
      <c r="K259" t="s">
        <v>1102</v>
      </c>
      <c r="L259" s="387" t="s">
        <v>1103</v>
      </c>
      <c r="M259" t="s">
        <v>1180</v>
      </c>
      <c r="R259" s="384" t="str">
        <v>Neobo Sundsvall AB</v>
      </c>
      <c r="S259" s="384" t="str">
        <v>559395-8167</v>
      </c>
      <c r="T259" s="384" t="str">
        <v>Sjöstjärnan 2</v>
      </c>
      <c r="U259" s="384" t="str">
        <v>Storgatan 2, Strandgatan 4</v>
      </c>
      <c r="V259" s="384" t="str">
        <v>Sundsvall</v>
      </c>
      <c r="W259" s="384">
        <v>84108</v>
      </c>
    </row>
    <row r="260" spans="1:23" x14ac:dyDescent="0.4">
      <c r="A260" t="s">
        <v>1156</v>
      </c>
      <c r="B260" t="s">
        <v>1157</v>
      </c>
      <c r="C260" t="s">
        <v>1158</v>
      </c>
      <c r="D260">
        <v>84110</v>
      </c>
      <c r="E260" t="s">
        <v>1182</v>
      </c>
      <c r="F260" t="s">
        <v>1160</v>
      </c>
      <c r="G260" t="s">
        <v>1161</v>
      </c>
      <c r="H260" t="s">
        <v>1162</v>
      </c>
      <c r="I260">
        <v>5566919543</v>
      </c>
      <c r="J260" t="s">
        <v>1183</v>
      </c>
      <c r="K260" t="s">
        <v>1102</v>
      </c>
      <c r="L260" s="387" t="s">
        <v>1184</v>
      </c>
      <c r="M260" t="s">
        <v>1182</v>
      </c>
      <c r="R260" s="384" t="str">
        <v>Neobo Sundsvall AB</v>
      </c>
      <c r="S260" s="384" t="str">
        <v>559395-8167</v>
      </c>
      <c r="T260" s="384" t="str">
        <v>Skandia 2</v>
      </c>
      <c r="U260" s="384" t="str">
        <v>Storgatan 25-27, Bankgatan 2, Södra Nygatan 1</v>
      </c>
      <c r="V260" s="384" t="str">
        <v>Sundsvall</v>
      </c>
      <c r="W260" s="384">
        <v>84109</v>
      </c>
    </row>
    <row r="261" spans="1:23" x14ac:dyDescent="0.4">
      <c r="A261" t="s">
        <v>1156</v>
      </c>
      <c r="B261" t="s">
        <v>1157</v>
      </c>
      <c r="C261" t="s">
        <v>1158</v>
      </c>
      <c r="D261">
        <v>84111</v>
      </c>
      <c r="E261" t="s">
        <v>1185</v>
      </c>
      <c r="F261" t="s">
        <v>1160</v>
      </c>
      <c r="G261" t="s">
        <v>1161</v>
      </c>
      <c r="H261" t="s">
        <v>1162</v>
      </c>
      <c r="I261">
        <v>5566919543</v>
      </c>
      <c r="J261" t="s">
        <v>1186</v>
      </c>
      <c r="K261" t="s">
        <v>1187</v>
      </c>
      <c r="L261" s="387" t="s">
        <v>1147</v>
      </c>
      <c r="M261" t="s">
        <v>1185</v>
      </c>
      <c r="R261" s="384" t="str">
        <v>Neobo Sundsvall AB</v>
      </c>
      <c r="S261" s="384" t="str">
        <v>559395-8167</v>
      </c>
      <c r="T261" s="384" t="str">
        <v>Skultorp 1:126</v>
      </c>
      <c r="U261" s="384" t="str">
        <v>Storgatan 26, Ågatan 17</v>
      </c>
      <c r="V261" s="384" t="str">
        <v>Sundsvall</v>
      </c>
      <c r="W261" s="384">
        <v>84110</v>
      </c>
    </row>
    <row r="262" spans="1:23" x14ac:dyDescent="0.4">
      <c r="A262" t="s">
        <v>1156</v>
      </c>
      <c r="B262" t="s">
        <v>1157</v>
      </c>
      <c r="C262" t="s">
        <v>1158</v>
      </c>
      <c r="D262">
        <v>84112</v>
      </c>
      <c r="E262" t="s">
        <v>1188</v>
      </c>
      <c r="F262" t="s">
        <v>1160</v>
      </c>
      <c r="G262" t="s">
        <v>1161</v>
      </c>
      <c r="H262" t="s">
        <v>1162</v>
      </c>
      <c r="I262">
        <v>5566919543</v>
      </c>
      <c r="J262" t="s">
        <v>1189</v>
      </c>
      <c r="K262" t="s">
        <v>1187</v>
      </c>
      <c r="L262" s="387" t="s">
        <v>1147</v>
      </c>
      <c r="M262" t="s">
        <v>1188</v>
      </c>
      <c r="R262" s="384" t="str">
        <v>Neobo Sundsvall AB</v>
      </c>
      <c r="S262" s="384" t="str">
        <v>559395-8167</v>
      </c>
      <c r="T262" s="384" t="str">
        <v>Skultorp 1:207</v>
      </c>
      <c r="U262" s="384" t="str">
        <v>Storgatan 30, Ågatan 21</v>
      </c>
      <c r="V262" s="384" t="str">
        <v>Sundsvall</v>
      </c>
      <c r="W262" s="384">
        <v>84111</v>
      </c>
    </row>
    <row r="263" spans="1:23" x14ac:dyDescent="0.4">
      <c r="A263" t="s">
        <v>1156</v>
      </c>
      <c r="B263" t="s">
        <v>1157</v>
      </c>
      <c r="C263" t="s">
        <v>1158</v>
      </c>
      <c r="D263">
        <v>84113</v>
      </c>
      <c r="E263" t="s">
        <v>1190</v>
      </c>
      <c r="F263" t="s">
        <v>1160</v>
      </c>
      <c r="G263" t="s">
        <v>1161</v>
      </c>
      <c r="H263" t="s">
        <v>1162</v>
      </c>
      <c r="I263">
        <v>5566919543</v>
      </c>
      <c r="J263" t="s">
        <v>1191</v>
      </c>
      <c r="K263" t="s">
        <v>1128</v>
      </c>
      <c r="L263" s="387" t="s">
        <v>1129</v>
      </c>
      <c r="M263" t="s">
        <v>1190</v>
      </c>
      <c r="R263" s="384" t="str">
        <v>Neobo Sundsvall AB</v>
      </c>
      <c r="S263" s="384" t="str">
        <v>559395-8167</v>
      </c>
      <c r="T263" s="384" t="str">
        <v>Skörden 1</v>
      </c>
      <c r="U263" s="384" t="str">
        <v>Storgatan 31</v>
      </c>
      <c r="V263" s="384" t="str">
        <v>Sundsvall</v>
      </c>
      <c r="W263" s="384">
        <v>84112</v>
      </c>
    </row>
    <row r="264" spans="1:23" x14ac:dyDescent="0.4">
      <c r="A264" t="s">
        <v>1192</v>
      </c>
      <c r="B264" t="s">
        <v>1193</v>
      </c>
      <c r="C264" t="s">
        <v>1194</v>
      </c>
      <c r="D264">
        <v>84201</v>
      </c>
      <c r="E264" t="s">
        <v>1195</v>
      </c>
      <c r="F264" t="s">
        <v>1196</v>
      </c>
      <c r="G264" t="s">
        <v>1197</v>
      </c>
      <c r="H264" t="s">
        <v>1198</v>
      </c>
      <c r="I264">
        <v>5567105902</v>
      </c>
      <c r="J264" t="s">
        <v>1199</v>
      </c>
      <c r="K264" t="s">
        <v>1200</v>
      </c>
      <c r="L264" s="387" t="s">
        <v>1201</v>
      </c>
      <c r="M264" t="s">
        <v>1195</v>
      </c>
      <c r="R264" s="384" t="str">
        <v>Neobo Sundsvall AB</v>
      </c>
      <c r="S264" s="384" t="str">
        <v>559395-8167</v>
      </c>
      <c r="T264" s="384" t="str">
        <v>Snöripan 11</v>
      </c>
      <c r="U264" s="384" t="str">
        <v>Storgatan 4, 6A-B, Kyrkvägen 5</v>
      </c>
      <c r="V264" s="384" t="str">
        <v>Sundsvall</v>
      </c>
      <c r="W264" s="384">
        <v>84113</v>
      </c>
    </row>
    <row r="265" spans="1:23" x14ac:dyDescent="0.4">
      <c r="A265" t="s">
        <v>1192</v>
      </c>
      <c r="B265" t="s">
        <v>1193</v>
      </c>
      <c r="C265" t="s">
        <v>1194</v>
      </c>
      <c r="D265">
        <v>84202</v>
      </c>
      <c r="E265" t="s">
        <v>1202</v>
      </c>
      <c r="F265" t="s">
        <v>1196</v>
      </c>
      <c r="G265" t="s">
        <v>1197</v>
      </c>
      <c r="H265" t="s">
        <v>1198</v>
      </c>
      <c r="I265">
        <v>5567105902</v>
      </c>
      <c r="J265" t="s">
        <v>1203</v>
      </c>
      <c r="K265" t="s">
        <v>1200</v>
      </c>
      <c r="L265" s="387" t="s">
        <v>1204</v>
      </c>
      <c r="M265" t="s">
        <v>1202</v>
      </c>
      <c r="R265" s="384" t="str">
        <v>Neobo Sundsvall AB</v>
      </c>
      <c r="S265" s="384" t="str">
        <v>559408-9558</v>
      </c>
      <c r="T265" s="384" t="str">
        <v>Snöripan 7</v>
      </c>
      <c r="U265" s="384" t="str">
        <v>Storgatan 41, Missionsgatan 1, Nygatan 14</v>
      </c>
      <c r="V265" s="384" t="str">
        <v>Sundsvall</v>
      </c>
      <c r="W265" s="384">
        <v>84201</v>
      </c>
    </row>
    <row r="266" spans="1:23" x14ac:dyDescent="0.4">
      <c r="A266" t="s">
        <v>1192</v>
      </c>
      <c r="B266" t="s">
        <v>1193</v>
      </c>
      <c r="C266" t="s">
        <v>1194</v>
      </c>
      <c r="D266">
        <v>84203</v>
      </c>
      <c r="E266" t="s">
        <v>1205</v>
      </c>
      <c r="F266" t="s">
        <v>1196</v>
      </c>
      <c r="G266" t="s">
        <v>1197</v>
      </c>
      <c r="H266" t="s">
        <v>1198</v>
      </c>
      <c r="I266">
        <v>5567105902</v>
      </c>
      <c r="J266" t="s">
        <v>1206</v>
      </c>
      <c r="K266" t="s">
        <v>1200</v>
      </c>
      <c r="L266" s="387" t="s">
        <v>1207</v>
      </c>
      <c r="M266" t="s">
        <v>1205</v>
      </c>
      <c r="R266" s="384" t="str">
        <v>Neobo Sundsvall AB</v>
      </c>
      <c r="S266" s="384" t="str">
        <v>559408-9566</v>
      </c>
      <c r="T266" s="384" t="str">
        <v>Solen 13</v>
      </c>
      <c r="U266" s="384" t="str">
        <v>Storgatan 49, Falkgatan 6</v>
      </c>
      <c r="V266" s="384" t="str">
        <v>Sundsvall</v>
      </c>
      <c r="W266" s="384">
        <v>84202</v>
      </c>
    </row>
    <row r="267" spans="1:23" x14ac:dyDescent="0.4">
      <c r="A267" t="s">
        <v>1192</v>
      </c>
      <c r="B267" t="s">
        <v>1193</v>
      </c>
      <c r="C267" t="s">
        <v>1194</v>
      </c>
      <c r="D267">
        <v>84204</v>
      </c>
      <c r="E267" t="s">
        <v>1208</v>
      </c>
      <c r="F267" t="s">
        <v>1196</v>
      </c>
      <c r="G267" t="s">
        <v>1197</v>
      </c>
      <c r="H267" t="s">
        <v>1198</v>
      </c>
      <c r="I267">
        <v>5567105902</v>
      </c>
      <c r="J267" t="s">
        <v>1209</v>
      </c>
      <c r="K267" t="s">
        <v>1200</v>
      </c>
      <c r="L267" s="387" t="s">
        <v>1201</v>
      </c>
      <c r="M267" t="s">
        <v>1208</v>
      </c>
      <c r="R267" s="384" t="str">
        <v>Neobo Sundsvall AB</v>
      </c>
      <c r="S267" s="384" t="str">
        <v>559408-9574</v>
      </c>
      <c r="T267" s="384" t="str">
        <v>Solen 9</v>
      </c>
      <c r="U267" s="384" t="str">
        <v>Storgatan 51, Falkgatan 7, Nygatan 24</v>
      </c>
      <c r="V267" s="384" t="str">
        <v>Sundsvall</v>
      </c>
      <c r="W267" s="384">
        <v>84203</v>
      </c>
    </row>
    <row r="268" spans="1:23" x14ac:dyDescent="0.4">
      <c r="A268" t="s">
        <v>1192</v>
      </c>
      <c r="B268" t="s">
        <v>1193</v>
      </c>
      <c r="C268" t="s">
        <v>1194</v>
      </c>
      <c r="D268">
        <v>84205</v>
      </c>
      <c r="E268" t="s">
        <v>1210</v>
      </c>
      <c r="F268" t="s">
        <v>1196</v>
      </c>
      <c r="G268" t="s">
        <v>1197</v>
      </c>
      <c r="H268" t="s">
        <v>1198</v>
      </c>
      <c r="I268">
        <v>5567105902</v>
      </c>
      <c r="J268" t="s">
        <v>1211</v>
      </c>
      <c r="K268" t="s">
        <v>1200</v>
      </c>
      <c r="L268" s="387" t="s">
        <v>1212</v>
      </c>
      <c r="M268" t="s">
        <v>1210</v>
      </c>
      <c r="R268" s="384" t="str">
        <v>Neobo Sundsvall Granlodrakar AB</v>
      </c>
      <c r="S268" s="384" t="str">
        <v>559408-9582</v>
      </c>
      <c r="T268" s="384" t="str">
        <v>Sotaren 7</v>
      </c>
      <c r="U268" s="384" t="str">
        <v>Storgatan 5-7, Tullgatan 5</v>
      </c>
      <c r="V268" s="384" t="str">
        <v>Sundsvall</v>
      </c>
      <c r="W268" s="384">
        <v>84204</v>
      </c>
    </row>
    <row r="269" spans="1:23" x14ac:dyDescent="0.4">
      <c r="A269" t="s">
        <v>1192</v>
      </c>
      <c r="B269" t="s">
        <v>1193</v>
      </c>
      <c r="C269" t="s">
        <v>1194</v>
      </c>
      <c r="D269">
        <v>84206</v>
      </c>
      <c r="E269" t="s">
        <v>1213</v>
      </c>
      <c r="F269" t="s">
        <v>1196</v>
      </c>
      <c r="G269" t="s">
        <v>1197</v>
      </c>
      <c r="H269" t="s">
        <v>1198</v>
      </c>
      <c r="I269">
        <v>5567105902</v>
      </c>
      <c r="J269" t="s">
        <v>1214</v>
      </c>
      <c r="K269" t="s">
        <v>1200</v>
      </c>
      <c r="L269" s="387" t="s">
        <v>1201</v>
      </c>
      <c r="M269" t="s">
        <v>1213</v>
      </c>
      <c r="R269" s="384" t="str">
        <v>Neobo Tegelborgen AB</v>
      </c>
      <c r="S269" s="384" t="str">
        <v>559408-9590</v>
      </c>
      <c r="T269" s="384" t="str">
        <v>Sovsäcken 2</v>
      </c>
      <c r="U269" s="384" t="str">
        <v>Storgatan 6 , Tullgatan 3</v>
      </c>
      <c r="V269" s="384" t="str">
        <v>Sundsvall</v>
      </c>
      <c r="W269" s="384">
        <v>84205</v>
      </c>
    </row>
    <row r="270" spans="1:23" x14ac:dyDescent="0.4">
      <c r="A270" t="s">
        <v>1215</v>
      </c>
      <c r="B270" t="s">
        <v>1216</v>
      </c>
      <c r="C270" t="s">
        <v>1217</v>
      </c>
      <c r="D270">
        <v>84301</v>
      </c>
      <c r="E270" t="s">
        <v>1218</v>
      </c>
      <c r="F270" t="s">
        <v>1219</v>
      </c>
      <c r="G270" t="s">
        <v>1220</v>
      </c>
      <c r="H270" t="s">
        <v>1221</v>
      </c>
      <c r="I270">
        <v>5590822622</v>
      </c>
      <c r="J270" t="s">
        <v>1222</v>
      </c>
      <c r="K270" t="s">
        <v>1223</v>
      </c>
      <c r="L270" s="387" t="s">
        <v>1224</v>
      </c>
      <c r="M270" t="s">
        <v>1218</v>
      </c>
      <c r="R270" s="384" t="str">
        <v>Neobo Tegelborgen AB</v>
      </c>
      <c r="S270" s="384" t="str">
        <v>559408-9608</v>
      </c>
      <c r="T270" s="384" t="str">
        <v>Sparven 11</v>
      </c>
      <c r="U270" s="384" t="str">
        <v>Sundsgatan 26 A, Vallgatan 15 A-B</v>
      </c>
      <c r="V270" s="384" t="str">
        <v>Sundsvall</v>
      </c>
      <c r="W270" s="384">
        <v>84206</v>
      </c>
    </row>
    <row r="271" spans="1:23" x14ac:dyDescent="0.4">
      <c r="A271" t="s">
        <v>1225</v>
      </c>
      <c r="B271" t="s">
        <v>1226</v>
      </c>
      <c r="C271" t="s">
        <v>1227</v>
      </c>
      <c r="D271">
        <v>84401</v>
      </c>
      <c r="E271" t="s">
        <v>1228</v>
      </c>
      <c r="F271" t="s">
        <v>1229</v>
      </c>
      <c r="G271" t="s">
        <v>1230</v>
      </c>
      <c r="H271" t="s">
        <v>1231</v>
      </c>
      <c r="I271">
        <v>5566527049</v>
      </c>
      <c r="J271" t="s">
        <v>1232</v>
      </c>
      <c r="K271" t="s">
        <v>243</v>
      </c>
      <c r="L271" s="387" t="s">
        <v>1233</v>
      </c>
      <c r="M271" t="s">
        <v>1228</v>
      </c>
      <c r="R271" s="384" t="str">
        <v>Neobo Timrå 2 AB</v>
      </c>
      <c r="S271" s="384" t="str">
        <v>559408-9624</v>
      </c>
      <c r="T271" s="384" t="str">
        <v>Spindeln 5 &amp; 6</v>
      </c>
      <c r="U271" s="384" t="str">
        <v>Södra Bergvägen 7</v>
      </c>
      <c r="V271" s="384" t="str">
        <v>Sundsvall</v>
      </c>
      <c r="W271" s="384">
        <v>84301</v>
      </c>
    </row>
    <row r="272" spans="1:23" x14ac:dyDescent="0.4">
      <c r="A272" t="s">
        <v>1234</v>
      </c>
      <c r="B272" t="s">
        <v>1235</v>
      </c>
      <c r="C272" t="s">
        <v>1236</v>
      </c>
      <c r="D272">
        <v>84501</v>
      </c>
      <c r="E272" t="s">
        <v>1237</v>
      </c>
      <c r="F272" t="s">
        <v>1238</v>
      </c>
      <c r="G272" t="s">
        <v>1239</v>
      </c>
      <c r="H272" t="s">
        <v>1240</v>
      </c>
      <c r="I272">
        <v>5568834989</v>
      </c>
      <c r="J272" t="s">
        <v>1241</v>
      </c>
      <c r="K272" t="s">
        <v>1242</v>
      </c>
      <c r="L272" s="387" t="s">
        <v>1243</v>
      </c>
      <c r="M272" t="s">
        <v>1237</v>
      </c>
      <c r="R272" s="384" t="str">
        <v>Neobo Timrå 3 AB</v>
      </c>
      <c r="S272" s="384" t="str">
        <v>559408-9624</v>
      </c>
      <c r="T272" s="384" t="str">
        <v>Stadsträdgården 1</v>
      </c>
      <c r="U272" s="384" t="str">
        <v>Södra Kungsgatan 53,55, Sörbygatan 61</v>
      </c>
      <c r="V272" s="384" t="str">
        <v>Sundsvall</v>
      </c>
      <c r="W272" s="384">
        <v>84401</v>
      </c>
    </row>
    <row r="273" spans="1:23" x14ac:dyDescent="0.4">
      <c r="A273" t="s">
        <v>1234</v>
      </c>
      <c r="B273" t="s">
        <v>1235</v>
      </c>
      <c r="C273" t="s">
        <v>1236</v>
      </c>
      <c r="D273">
        <v>84502</v>
      </c>
      <c r="E273" t="s">
        <v>1244</v>
      </c>
      <c r="F273" t="s">
        <v>1238</v>
      </c>
      <c r="G273" t="s">
        <v>1239</v>
      </c>
      <c r="H273" t="s">
        <v>1240</v>
      </c>
      <c r="I273">
        <v>5568834989</v>
      </c>
      <c r="J273" t="s">
        <v>1245</v>
      </c>
      <c r="K273" t="s">
        <v>1242</v>
      </c>
      <c r="L273" s="387" t="s">
        <v>1243</v>
      </c>
      <c r="M273" t="s">
        <v>1244</v>
      </c>
      <c r="R273" s="384" t="str">
        <v>Neobo Timrå 4 AB</v>
      </c>
      <c r="S273" s="384" t="str">
        <v>559408-9632</v>
      </c>
      <c r="T273" s="384" t="str">
        <v>Stadsträdgården 2</v>
      </c>
      <c r="U273" s="384" t="str">
        <v>Södra Stenbocksg 119-121, Eneborgsplatse</v>
      </c>
      <c r="V273" s="384" t="str">
        <v>Sundsvall</v>
      </c>
      <c r="W273" s="384">
        <v>84501</v>
      </c>
    </row>
    <row r="274" spans="1:23" x14ac:dyDescent="0.4">
      <c r="A274" t="s">
        <v>1246</v>
      </c>
      <c r="B274" t="s">
        <v>1247</v>
      </c>
      <c r="C274" t="s">
        <v>1248</v>
      </c>
      <c r="D274">
        <v>84601</v>
      </c>
      <c r="E274" t="s">
        <v>1249</v>
      </c>
      <c r="F274" t="s">
        <v>1250</v>
      </c>
      <c r="G274" t="s">
        <v>1251</v>
      </c>
      <c r="H274" t="s">
        <v>1252</v>
      </c>
      <c r="I274">
        <v>5567046767</v>
      </c>
      <c r="J274" t="s">
        <v>1253</v>
      </c>
      <c r="K274" t="s">
        <v>1254</v>
      </c>
      <c r="L274" s="387" t="s">
        <v>1255</v>
      </c>
      <c r="M274" t="s">
        <v>1249</v>
      </c>
      <c r="R274" s="384" t="str">
        <v>Neobo Tjuren HB</v>
      </c>
      <c r="S274" s="384" t="str">
        <v>559408-9640</v>
      </c>
      <c r="T274" s="384" t="str">
        <v>Stadsträdgården 5</v>
      </c>
      <c r="U274" s="384" t="str">
        <v>Södra Stenbocksgatan 100</v>
      </c>
      <c r="V274" s="384" t="str">
        <v>Sundsvall</v>
      </c>
      <c r="W274" s="384">
        <v>84502</v>
      </c>
    </row>
    <row r="275" spans="1:23" x14ac:dyDescent="0.4">
      <c r="A275" t="s">
        <v>1256</v>
      </c>
      <c r="B275" t="s">
        <v>1257</v>
      </c>
      <c r="C275" t="s">
        <v>1258</v>
      </c>
      <c r="D275">
        <v>84701</v>
      </c>
      <c r="E275" t="s">
        <v>1259</v>
      </c>
      <c r="F275" t="s">
        <v>1260</v>
      </c>
      <c r="G275" t="s">
        <v>1261</v>
      </c>
      <c r="H275" t="s">
        <v>1262</v>
      </c>
      <c r="I275">
        <v>5567513063</v>
      </c>
      <c r="J275" t="s">
        <v>1263</v>
      </c>
      <c r="K275" t="s">
        <v>1254</v>
      </c>
      <c r="L275" s="387" t="s">
        <v>1264</v>
      </c>
      <c r="M275" t="s">
        <v>1259</v>
      </c>
      <c r="R275" s="384" t="str">
        <v>Neobo Tranås AB</v>
      </c>
      <c r="S275" s="384" t="str">
        <v>559408-9657</v>
      </c>
      <c r="T275" s="384" t="str">
        <v>Stadsträdgården 6</v>
      </c>
      <c r="U275" s="384" t="str">
        <v>Södra Stenbocksgatan 102</v>
      </c>
      <c r="V275" s="384" t="str">
        <v>Sundsvall</v>
      </c>
      <c r="W275" s="384">
        <v>84601</v>
      </c>
    </row>
    <row r="276" spans="1:23" x14ac:dyDescent="0.4">
      <c r="A276" t="s">
        <v>1265</v>
      </c>
      <c r="B276" t="s">
        <v>1266</v>
      </c>
      <c r="C276" t="s">
        <v>1267</v>
      </c>
      <c r="D276">
        <v>84800</v>
      </c>
      <c r="E276" t="s">
        <v>1581</v>
      </c>
      <c r="F276" t="s">
        <v>1268</v>
      </c>
      <c r="G276" t="s">
        <v>1269</v>
      </c>
      <c r="H276" t="s">
        <v>1270</v>
      </c>
      <c r="I276">
        <v>5590704663</v>
      </c>
      <c r="J276" t="s">
        <v>1538</v>
      </c>
      <c r="K276" t="s">
        <v>1539</v>
      </c>
      <c r="L276" s="387" t="s">
        <v>1540</v>
      </c>
      <c r="M276" t="s">
        <v>1581</v>
      </c>
      <c r="R276" s="384" t="str">
        <v>Neobo Tranås AB</v>
      </c>
      <c r="S276" s="384" t="str">
        <v>559408-9665</v>
      </c>
      <c r="T276" s="384" t="str">
        <v>Stensiken 1</v>
      </c>
      <c r="U276" s="384" t="str">
        <v>Södra Stenbocksgatan 104 A-B</v>
      </c>
      <c r="V276" s="384" t="str">
        <v>Sundsvall</v>
      </c>
      <c r="W276" s="384">
        <v>84701</v>
      </c>
    </row>
    <row r="277" spans="1:23" x14ac:dyDescent="0.4">
      <c r="A277" t="s">
        <v>1271</v>
      </c>
      <c r="B277" t="s">
        <v>1272</v>
      </c>
      <c r="C277" t="s">
        <v>1273</v>
      </c>
      <c r="D277">
        <v>84900</v>
      </c>
      <c r="E277" t="s">
        <v>1582</v>
      </c>
      <c r="F277" t="s">
        <v>1274</v>
      </c>
      <c r="G277" t="s">
        <v>1275</v>
      </c>
      <c r="H277" t="s">
        <v>1276</v>
      </c>
      <c r="I277">
        <v>5590704531</v>
      </c>
      <c r="J277" t="s">
        <v>1538</v>
      </c>
      <c r="K277" t="s">
        <v>1539</v>
      </c>
      <c r="L277" s="387" t="s">
        <v>1540</v>
      </c>
      <c r="M277" t="s">
        <v>1582</v>
      </c>
      <c r="R277" s="384" t="str">
        <v>Neobo Tranås AB</v>
      </c>
      <c r="S277" s="384" t="str">
        <v>559408-9673</v>
      </c>
      <c r="T277" s="384" t="str">
        <v>Stettin 14</v>
      </c>
      <c r="U277" s="384" t="str">
        <v>Södra Stenbocksgatan 112</v>
      </c>
      <c r="V277" s="384" t="str">
        <v>Sundsvall</v>
      </c>
      <c r="W277" s="384">
        <v>84800</v>
      </c>
    </row>
    <row r="278" spans="1:23" x14ac:dyDescent="0.4">
      <c r="A278" t="s">
        <v>1277</v>
      </c>
      <c r="B278" t="s">
        <v>1278</v>
      </c>
      <c r="C278" t="s">
        <v>1279</v>
      </c>
      <c r="D278">
        <v>85001</v>
      </c>
      <c r="E278" t="s">
        <v>1280</v>
      </c>
      <c r="F278" t="s">
        <v>1281</v>
      </c>
      <c r="G278" t="s">
        <v>1282</v>
      </c>
      <c r="H278" t="s">
        <v>1283</v>
      </c>
      <c r="I278">
        <v>5590841366</v>
      </c>
      <c r="J278" t="s">
        <v>1284</v>
      </c>
      <c r="K278" t="s">
        <v>1285</v>
      </c>
      <c r="L278" s="387" t="s">
        <v>1286</v>
      </c>
      <c r="M278" t="s">
        <v>1280</v>
      </c>
      <c r="R278" s="384" t="str">
        <v>Neobo Tranås AB</v>
      </c>
      <c r="S278" s="384" t="str">
        <v>559408-9681</v>
      </c>
      <c r="T278" s="384" t="str">
        <v>Stocken 2</v>
      </c>
      <c r="U278" s="384" t="str">
        <v>Södra Stenbocksgatan 116</v>
      </c>
      <c r="V278" s="384" t="str">
        <v>Sundsvall</v>
      </c>
      <c r="W278" s="384">
        <v>84900</v>
      </c>
    </row>
    <row r="279" spans="1:23" x14ac:dyDescent="0.4">
      <c r="A279" t="s">
        <v>1287</v>
      </c>
      <c r="B279" t="s">
        <v>1288</v>
      </c>
      <c r="C279" t="s">
        <v>1289</v>
      </c>
      <c r="D279">
        <v>85104</v>
      </c>
      <c r="E279" t="s">
        <v>1290</v>
      </c>
      <c r="F279" t="s">
        <v>1291</v>
      </c>
      <c r="G279" t="s">
        <v>1292</v>
      </c>
      <c r="H279" t="s">
        <v>1293</v>
      </c>
      <c r="I279">
        <v>5566953633</v>
      </c>
      <c r="J279" t="s">
        <v>1294</v>
      </c>
      <c r="K279" t="s">
        <v>1089</v>
      </c>
      <c r="L279" s="387" t="s">
        <v>1295</v>
      </c>
      <c r="M279" t="s">
        <v>1290</v>
      </c>
      <c r="R279" s="384" t="str">
        <v>Neobo Tranås AB</v>
      </c>
      <c r="S279" s="384" t="str">
        <v>559408-9699</v>
      </c>
      <c r="T279" s="384" t="str">
        <v>Svetsaren 8</v>
      </c>
      <c r="U279" s="384" t="str">
        <v>Tallnäsvägen 49</v>
      </c>
      <c r="V279" s="384" t="str">
        <v>Sundsvall</v>
      </c>
      <c r="W279" s="384">
        <v>85001</v>
      </c>
    </row>
    <row r="280" spans="1:23" x14ac:dyDescent="0.4">
      <c r="A280" t="s">
        <v>1287</v>
      </c>
      <c r="B280" t="s">
        <v>1288</v>
      </c>
      <c r="C280" t="s">
        <v>1289</v>
      </c>
      <c r="D280">
        <v>85106</v>
      </c>
      <c r="E280" t="s">
        <v>1296</v>
      </c>
      <c r="F280" t="s">
        <v>1291</v>
      </c>
      <c r="G280" t="s">
        <v>1292</v>
      </c>
      <c r="H280" t="s">
        <v>1293</v>
      </c>
      <c r="I280">
        <v>5566953633</v>
      </c>
      <c r="J280" t="s">
        <v>1297</v>
      </c>
      <c r="K280" t="s">
        <v>1089</v>
      </c>
      <c r="L280" s="387" t="s">
        <v>1298</v>
      </c>
      <c r="M280" t="s">
        <v>1296</v>
      </c>
      <c r="R280" s="384" t="str">
        <v>Neobo Tranås AB</v>
      </c>
      <c r="S280" s="384" t="str">
        <v>559408-9707</v>
      </c>
      <c r="T280" s="384" t="str">
        <v>Svetsaren 9</v>
      </c>
      <c r="U280" s="384" t="str">
        <v>Tegnérvägen 32 A-B</v>
      </c>
      <c r="V280" s="384" t="str">
        <v>Sundsvall</v>
      </c>
      <c r="W280" s="384">
        <v>85104</v>
      </c>
    </row>
    <row r="281" spans="1:23" x14ac:dyDescent="0.4">
      <c r="A281" t="s">
        <v>1287</v>
      </c>
      <c r="B281" t="s">
        <v>1288</v>
      </c>
      <c r="C281" t="s">
        <v>1289</v>
      </c>
      <c r="D281">
        <v>85107</v>
      </c>
      <c r="E281" t="s">
        <v>1299</v>
      </c>
      <c r="F281" t="s">
        <v>1291</v>
      </c>
      <c r="G281" t="s">
        <v>1292</v>
      </c>
      <c r="H281" t="s">
        <v>1293</v>
      </c>
      <c r="I281">
        <v>5566953633</v>
      </c>
      <c r="J281" t="s">
        <v>1300</v>
      </c>
      <c r="K281" t="s">
        <v>1089</v>
      </c>
      <c r="L281" s="387" t="s">
        <v>1298</v>
      </c>
      <c r="M281" t="s">
        <v>1299</v>
      </c>
      <c r="R281" s="384" t="str">
        <v>Neobo Tranås AB</v>
      </c>
      <c r="S281" s="384" t="str">
        <v>559408-9715</v>
      </c>
      <c r="T281" s="384" t="str">
        <v>Sågramen 21</v>
      </c>
      <c r="U281" s="384" t="str">
        <v>Tegnérvägen 33B</v>
      </c>
      <c r="V281" s="384" t="str">
        <v>Sundsvall</v>
      </c>
      <c r="W281" s="384">
        <v>85106</v>
      </c>
    </row>
    <row r="282" spans="1:23" x14ac:dyDescent="0.4">
      <c r="A282" t="s">
        <v>1287</v>
      </c>
      <c r="B282" t="s">
        <v>1288</v>
      </c>
      <c r="C282" t="s">
        <v>1289</v>
      </c>
      <c r="D282">
        <v>85108</v>
      </c>
      <c r="E282" t="s">
        <v>1301</v>
      </c>
      <c r="F282" t="s">
        <v>1291</v>
      </c>
      <c r="G282" t="s">
        <v>1292</v>
      </c>
      <c r="H282" t="s">
        <v>1293</v>
      </c>
      <c r="I282">
        <v>5566953633</v>
      </c>
      <c r="J282" t="s">
        <v>1302</v>
      </c>
      <c r="K282" t="s">
        <v>1089</v>
      </c>
      <c r="L282" s="387" t="s">
        <v>1298</v>
      </c>
      <c r="M282" t="s">
        <v>1301</v>
      </c>
      <c r="R282" s="384" t="str">
        <v>Neobo Tranås AB</v>
      </c>
      <c r="S282" s="384" t="str">
        <v>559408-9723</v>
      </c>
      <c r="T282" s="384" t="str">
        <v>Sämskmakaren 17-18</v>
      </c>
      <c r="U282" s="384" t="str">
        <v>Tegnérvägen 35 A-C</v>
      </c>
      <c r="V282" s="384" t="str">
        <v>Tidaholm</v>
      </c>
      <c r="W282" s="384">
        <v>85107</v>
      </c>
    </row>
    <row r="283" spans="1:23" x14ac:dyDescent="0.4">
      <c r="A283" t="s">
        <v>1287</v>
      </c>
      <c r="B283" t="s">
        <v>1288</v>
      </c>
      <c r="C283" t="s">
        <v>1289</v>
      </c>
      <c r="D283">
        <v>85110</v>
      </c>
      <c r="E283" t="s">
        <v>1303</v>
      </c>
      <c r="F283" t="s">
        <v>1291</v>
      </c>
      <c r="G283" t="s">
        <v>1292</v>
      </c>
      <c r="H283" t="s">
        <v>1293</v>
      </c>
      <c r="I283">
        <v>5566953633</v>
      </c>
      <c r="J283" t="s">
        <v>1304</v>
      </c>
      <c r="K283" t="s">
        <v>1089</v>
      </c>
      <c r="L283" s="387" t="s">
        <v>1298</v>
      </c>
      <c r="M283" t="s">
        <v>1303</v>
      </c>
      <c r="R283" s="384" t="str">
        <v>Neobo Tranås AB</v>
      </c>
      <c r="S283" s="384" t="str">
        <v>559408-9749</v>
      </c>
      <c r="T283" s="384" t="str">
        <v>Södertull 2:6</v>
      </c>
      <c r="U283" s="384" t="str">
        <v>Torget</v>
      </c>
      <c r="V283" s="384" t="str">
        <v>Timrå</v>
      </c>
      <c r="W283" s="384">
        <v>85108</v>
      </c>
    </row>
    <row r="284" spans="1:23" x14ac:dyDescent="0.4">
      <c r="A284" t="s">
        <v>1287</v>
      </c>
      <c r="B284" t="s">
        <v>1288</v>
      </c>
      <c r="C284" t="s">
        <v>1289</v>
      </c>
      <c r="D284">
        <v>85111</v>
      </c>
      <c r="E284" t="s">
        <v>1305</v>
      </c>
      <c r="F284" t="s">
        <v>1291</v>
      </c>
      <c r="G284" t="s">
        <v>1292</v>
      </c>
      <c r="H284" t="s">
        <v>1293</v>
      </c>
      <c r="I284">
        <v>5566953633</v>
      </c>
      <c r="J284" t="s">
        <v>1306</v>
      </c>
      <c r="K284" t="s">
        <v>1089</v>
      </c>
      <c r="L284" s="387" t="s">
        <v>1295</v>
      </c>
      <c r="M284" t="s">
        <v>1305</v>
      </c>
      <c r="R284" s="384" t="str">
        <v>Neobo Tranås AB</v>
      </c>
      <c r="S284" s="384" t="str">
        <v>559408-9756</v>
      </c>
      <c r="T284" s="384" t="str">
        <v>Tallen 4</v>
      </c>
      <c r="U284" s="384" t="str">
        <v>Torggatan 7-9, Kungsgatan 14, Ö Kyrkogatan 6-8</v>
      </c>
      <c r="V284" s="384" t="str">
        <v>Timrå</v>
      </c>
      <c r="W284" s="384">
        <v>85110</v>
      </c>
    </row>
    <row r="285" spans="1:23" x14ac:dyDescent="0.4">
      <c r="A285" t="s">
        <v>1287</v>
      </c>
      <c r="B285" t="s">
        <v>1288</v>
      </c>
      <c r="C285" t="s">
        <v>1289</v>
      </c>
      <c r="D285">
        <v>85112</v>
      </c>
      <c r="E285" t="s">
        <v>1307</v>
      </c>
      <c r="F285" t="s">
        <v>1291</v>
      </c>
      <c r="G285" t="s">
        <v>1292</v>
      </c>
      <c r="H285" t="s">
        <v>1293</v>
      </c>
      <c r="I285">
        <v>5566953633</v>
      </c>
      <c r="J285" t="s">
        <v>1308</v>
      </c>
      <c r="K285" t="s">
        <v>1089</v>
      </c>
      <c r="L285" s="387" t="s">
        <v>1309</v>
      </c>
      <c r="M285" t="s">
        <v>1307</v>
      </c>
      <c r="R285" s="384" t="str">
        <v>Neobo Tranås AB</v>
      </c>
      <c r="S285" s="384" t="str">
        <v>559408-9764</v>
      </c>
      <c r="T285" s="384" t="str">
        <v>Tallnäs 1:123</v>
      </c>
      <c r="U285" s="384" t="str">
        <v>Tranemansgatan 3</v>
      </c>
      <c r="V285" s="384" t="str">
        <v>Timrå</v>
      </c>
      <c r="W285" s="384">
        <v>85111</v>
      </c>
    </row>
    <row r="286" spans="1:23" x14ac:dyDescent="0.4">
      <c r="A286" t="s">
        <v>1310</v>
      </c>
      <c r="B286" t="s">
        <v>1311</v>
      </c>
      <c r="C286" t="s">
        <v>1312</v>
      </c>
      <c r="D286">
        <v>85201</v>
      </c>
      <c r="E286" t="s">
        <v>1313</v>
      </c>
      <c r="F286" t="s">
        <v>1314</v>
      </c>
      <c r="G286" t="s">
        <v>1315</v>
      </c>
      <c r="H286" t="s">
        <v>1316</v>
      </c>
      <c r="I286">
        <v>5568108293</v>
      </c>
      <c r="J286" t="s">
        <v>1317</v>
      </c>
      <c r="K286" t="s">
        <v>1318</v>
      </c>
      <c r="L286" s="387" t="s">
        <v>1319</v>
      </c>
      <c r="M286" t="s">
        <v>1313</v>
      </c>
      <c r="R286" s="384" t="str">
        <v>Neobo Tranås AB</v>
      </c>
      <c r="S286" s="384" t="str">
        <v>559408-9772</v>
      </c>
      <c r="T286" s="384" t="str">
        <v>Tara 1</v>
      </c>
      <c r="U286" s="384" t="str">
        <v>Tryckerigatan 19, Fredsgatan 6</v>
      </c>
      <c r="V286" s="384" t="str">
        <v>Tranås</v>
      </c>
      <c r="W286" s="384">
        <v>85112</v>
      </c>
    </row>
    <row r="287" spans="1:23" x14ac:dyDescent="0.4">
      <c r="A287" t="s">
        <v>1320</v>
      </c>
      <c r="B287" t="s">
        <v>1321</v>
      </c>
      <c r="C287" t="s">
        <v>1322</v>
      </c>
      <c r="D287">
        <v>85300</v>
      </c>
      <c r="E287" t="s">
        <v>1583</v>
      </c>
      <c r="F287" t="s">
        <v>1323</v>
      </c>
      <c r="G287" t="s">
        <v>1324</v>
      </c>
      <c r="H287" t="s">
        <v>1325</v>
      </c>
      <c r="I287">
        <v>5590626254</v>
      </c>
      <c r="J287" t="s">
        <v>1538</v>
      </c>
      <c r="K287" t="s">
        <v>1539</v>
      </c>
      <c r="L287" s="387" t="s">
        <v>1540</v>
      </c>
      <c r="M287" t="s">
        <v>1583</v>
      </c>
      <c r="R287" s="384" t="str">
        <v>Neobo Tranås AB</v>
      </c>
      <c r="S287" s="384" t="str">
        <v>559408-9780</v>
      </c>
      <c r="T287" s="384" t="str">
        <v>Teglet 20</v>
      </c>
      <c r="U287" s="384" t="str">
        <v>Trädgårdsgatan 23</v>
      </c>
      <c r="V287" s="384" t="str">
        <v>Tranås</v>
      </c>
      <c r="W287" s="384">
        <v>85201</v>
      </c>
    </row>
    <row r="288" spans="1:23" x14ac:dyDescent="0.4">
      <c r="A288" t="s">
        <v>1326</v>
      </c>
      <c r="B288" t="s">
        <v>1327</v>
      </c>
      <c r="C288" t="s">
        <v>1328</v>
      </c>
      <c r="D288">
        <v>85401</v>
      </c>
      <c r="E288" t="s">
        <v>1329</v>
      </c>
      <c r="F288" t="s">
        <v>1330</v>
      </c>
      <c r="G288" t="s">
        <v>1331</v>
      </c>
      <c r="H288" t="s">
        <v>1332</v>
      </c>
      <c r="I288">
        <v>5590432216</v>
      </c>
      <c r="J288" t="s">
        <v>1333</v>
      </c>
      <c r="K288" t="s">
        <v>1102</v>
      </c>
      <c r="L288" s="387" t="s">
        <v>1103</v>
      </c>
      <c r="M288" t="s">
        <v>1329</v>
      </c>
      <c r="R288" s="384" t="str">
        <v>Neobo Tranås Västermalm AB</v>
      </c>
      <c r="S288" s="384" t="str">
        <v>559408-9798</v>
      </c>
      <c r="T288" s="384" t="str">
        <v>Tellus 1</v>
      </c>
      <c r="U288" s="384" t="str">
        <v>Trädgårdsgatan 38 A-B</v>
      </c>
      <c r="V288" s="384" t="str">
        <v>Tranås</v>
      </c>
      <c r="W288" s="384">
        <v>85300</v>
      </c>
    </row>
    <row r="289" spans="1:23" x14ac:dyDescent="0.4">
      <c r="A289" t="s">
        <v>1334</v>
      </c>
      <c r="B289" t="s">
        <v>1335</v>
      </c>
      <c r="C289" t="s">
        <v>1336</v>
      </c>
      <c r="D289">
        <v>85501</v>
      </c>
      <c r="E289" t="s">
        <v>1337</v>
      </c>
      <c r="F289" t="s">
        <v>1338</v>
      </c>
      <c r="G289" t="s">
        <v>1339</v>
      </c>
      <c r="H289" t="s">
        <v>1340</v>
      </c>
      <c r="I289">
        <v>5565208856</v>
      </c>
      <c r="J289" t="s">
        <v>1341</v>
      </c>
      <c r="K289" t="s">
        <v>585</v>
      </c>
      <c r="L289" s="387" t="s">
        <v>1342</v>
      </c>
      <c r="M289" t="s">
        <v>1337</v>
      </c>
      <c r="R289" s="384" t="str">
        <v>Neobo Träkolet AB</v>
      </c>
      <c r="S289" s="384" t="str">
        <v>559408-9806</v>
      </c>
      <c r="T289" s="384" t="str">
        <v>Tillinge-Hummelsta 3:7</v>
      </c>
      <c r="U289" s="384" t="str">
        <v>Trädgårdsgatan 39</v>
      </c>
      <c r="V289" s="384" t="str">
        <v>Tranås</v>
      </c>
      <c r="W289" s="384">
        <v>85401</v>
      </c>
    </row>
    <row r="290" spans="1:23" x14ac:dyDescent="0.4">
      <c r="A290" t="s">
        <v>1343</v>
      </c>
      <c r="B290" t="s">
        <v>1344</v>
      </c>
      <c r="C290" t="s">
        <v>1345</v>
      </c>
      <c r="D290">
        <v>85600</v>
      </c>
      <c r="E290" t="s">
        <v>1584</v>
      </c>
      <c r="F290" t="s">
        <v>1346</v>
      </c>
      <c r="G290" t="s">
        <v>1347</v>
      </c>
      <c r="H290" t="s">
        <v>1348</v>
      </c>
      <c r="I290">
        <v>5592244023</v>
      </c>
      <c r="J290" t="s">
        <v>1538</v>
      </c>
      <c r="K290" t="s">
        <v>1539</v>
      </c>
      <c r="L290" s="387" t="s">
        <v>1540</v>
      </c>
      <c r="M290" t="s">
        <v>1584</v>
      </c>
      <c r="R290" s="384" t="str">
        <v>Neobo Ulricehamn AB</v>
      </c>
      <c r="S290" s="384" t="str">
        <v>559408-9814</v>
      </c>
      <c r="T290" s="384" t="str">
        <v>Tillinge-Myrby 3:15</v>
      </c>
      <c r="U290" s="384" t="str">
        <v>Tullgatan 7 A-B, Kyrkogatan 8</v>
      </c>
      <c r="V290" s="384" t="str">
        <v>Tranås</v>
      </c>
      <c r="W290" s="384">
        <v>85501</v>
      </c>
    </row>
    <row r="291" spans="1:23" x14ac:dyDescent="0.4">
      <c r="A291" t="s">
        <v>1349</v>
      </c>
      <c r="B291" t="s">
        <v>1350</v>
      </c>
      <c r="C291" t="s">
        <v>1351</v>
      </c>
      <c r="D291">
        <v>85701</v>
      </c>
      <c r="E291" t="s">
        <v>1352</v>
      </c>
      <c r="F291" t="s">
        <v>1353</v>
      </c>
      <c r="G291" t="s">
        <v>1354</v>
      </c>
      <c r="H291" t="s">
        <v>1355</v>
      </c>
      <c r="I291">
        <v>5567305775</v>
      </c>
      <c r="J291" t="s">
        <v>1356</v>
      </c>
      <c r="K291" t="s">
        <v>127</v>
      </c>
      <c r="L291" s="387" t="s">
        <v>1357</v>
      </c>
      <c r="M291" t="s">
        <v>1352</v>
      </c>
      <c r="R291" s="384" t="str">
        <v>Neobo Ulricehamn AB</v>
      </c>
      <c r="S291" s="384" t="str">
        <v>559408-9822</v>
      </c>
      <c r="T291" s="384" t="str">
        <v>Tjuren 9</v>
      </c>
      <c r="U291" s="384" t="str">
        <v>Turebergsvägen 1A, 3, 5, 7</v>
      </c>
      <c r="V291" s="384" t="str">
        <v>Tranås</v>
      </c>
      <c r="W291" s="384">
        <v>85600</v>
      </c>
    </row>
    <row r="292" spans="1:23" x14ac:dyDescent="0.4">
      <c r="A292" t="s">
        <v>1358</v>
      </c>
      <c r="B292" t="s">
        <v>1359</v>
      </c>
      <c r="C292" t="s">
        <v>1360</v>
      </c>
      <c r="D292">
        <v>85801</v>
      </c>
      <c r="E292" t="s">
        <v>1361</v>
      </c>
      <c r="F292" t="s">
        <v>1362</v>
      </c>
      <c r="G292" t="s">
        <v>1363</v>
      </c>
      <c r="H292" t="s">
        <v>1364</v>
      </c>
      <c r="I292">
        <v>5567303101</v>
      </c>
      <c r="J292" t="s">
        <v>1365</v>
      </c>
      <c r="K292" t="s">
        <v>127</v>
      </c>
      <c r="L292" s="387" t="s">
        <v>1366</v>
      </c>
      <c r="M292" t="s">
        <v>1361</v>
      </c>
      <c r="R292" s="384" t="str">
        <v>Neobo Ulricehamn AB</v>
      </c>
      <c r="S292" s="384" t="str">
        <v>559408-9830</v>
      </c>
      <c r="T292" s="384" t="str">
        <v>Tornadon 7</v>
      </c>
      <c r="U292" s="384" t="str">
        <v>Valhallagatan 31</v>
      </c>
      <c r="V292" s="384" t="str">
        <v>Tranås</v>
      </c>
      <c r="W292" s="384">
        <v>85701</v>
      </c>
    </row>
    <row r="293" spans="1:23" x14ac:dyDescent="0.4">
      <c r="A293" t="s">
        <v>1367</v>
      </c>
      <c r="B293" t="s">
        <v>1368</v>
      </c>
      <c r="C293" t="s">
        <v>1369</v>
      </c>
      <c r="D293">
        <v>85901</v>
      </c>
      <c r="E293" t="s">
        <v>1370</v>
      </c>
      <c r="F293" t="s">
        <v>1371</v>
      </c>
      <c r="G293" t="s">
        <v>1372</v>
      </c>
      <c r="H293" t="s">
        <v>1373</v>
      </c>
      <c r="I293">
        <v>5591593156</v>
      </c>
      <c r="J293" t="s">
        <v>1374</v>
      </c>
      <c r="K293" t="s">
        <v>1375</v>
      </c>
      <c r="L293" s="387" t="s">
        <v>1376</v>
      </c>
      <c r="M293" t="s">
        <v>1370</v>
      </c>
      <c r="R293" s="384" t="str">
        <v>Neobo Ulricehamn AB</v>
      </c>
      <c r="S293" s="384" t="str">
        <v>559408-9855</v>
      </c>
      <c r="T293" s="384" t="str">
        <v>Tornfalken 6</v>
      </c>
      <c r="U293" s="384" t="str">
        <v>Valhallagatan 38</v>
      </c>
      <c r="V293" s="384" t="str">
        <v>Tranås</v>
      </c>
      <c r="W293" s="384">
        <v>85801</v>
      </c>
    </row>
    <row r="294" spans="1:23" x14ac:dyDescent="0.4">
      <c r="A294" t="s">
        <v>1377</v>
      </c>
      <c r="B294" t="s">
        <v>1378</v>
      </c>
      <c r="C294" t="s">
        <v>1379</v>
      </c>
      <c r="D294">
        <v>86001</v>
      </c>
      <c r="E294" t="s">
        <v>1380</v>
      </c>
      <c r="F294" t="s">
        <v>1381</v>
      </c>
      <c r="G294" t="s">
        <v>1382</v>
      </c>
      <c r="H294" t="s">
        <v>1383</v>
      </c>
      <c r="I294">
        <v>5564461787</v>
      </c>
      <c r="J294" t="s">
        <v>1384</v>
      </c>
      <c r="K294" t="s">
        <v>1254</v>
      </c>
      <c r="L294" s="387" t="s">
        <v>1385</v>
      </c>
      <c r="M294" t="s">
        <v>1380</v>
      </c>
      <c r="R294" s="384" t="str">
        <v>Neobo Ulricehamn AB</v>
      </c>
      <c r="S294" s="384" t="str">
        <v>559408-9863</v>
      </c>
      <c r="T294" s="384" t="str">
        <v>Tornfalken 8</v>
      </c>
      <c r="U294" s="384" t="str">
        <v>Vallgatan 22, Skoltået 1 A-B</v>
      </c>
      <c r="V294" s="384" t="str">
        <v>Tranås</v>
      </c>
      <c r="W294" s="384">
        <v>85901</v>
      </c>
    </row>
    <row r="295" spans="1:23" x14ac:dyDescent="0.4">
      <c r="A295" t="s">
        <v>1377</v>
      </c>
      <c r="B295" t="s">
        <v>1378</v>
      </c>
      <c r="C295" t="s">
        <v>1379</v>
      </c>
      <c r="D295">
        <v>86002</v>
      </c>
      <c r="E295" t="s">
        <v>1386</v>
      </c>
      <c r="F295" t="s">
        <v>1381</v>
      </c>
      <c r="G295" t="s">
        <v>1382</v>
      </c>
      <c r="H295" t="s">
        <v>1383</v>
      </c>
      <c r="I295">
        <v>5564461787</v>
      </c>
      <c r="J295" t="s">
        <v>1387</v>
      </c>
      <c r="K295" t="s">
        <v>1254</v>
      </c>
      <c r="L295" s="387" t="s">
        <v>1385</v>
      </c>
      <c r="M295" t="s">
        <v>1386</v>
      </c>
      <c r="R295" s="384" t="str">
        <v>Neobo Ulricehamn AB</v>
      </c>
      <c r="S295" s="384" t="str">
        <v>559408-9871</v>
      </c>
      <c r="T295" s="384" t="str">
        <v>Tranan 1</v>
      </c>
      <c r="U295" s="384" t="str">
        <v>Varbergsgatan 1A-C</v>
      </c>
      <c r="V295" s="384" t="str">
        <v>Tranås</v>
      </c>
      <c r="W295" s="384">
        <v>86001</v>
      </c>
    </row>
    <row r="296" spans="1:23" x14ac:dyDescent="0.4">
      <c r="A296" t="s">
        <v>1388</v>
      </c>
      <c r="B296" t="s">
        <v>1389</v>
      </c>
      <c r="C296" t="s">
        <v>1390</v>
      </c>
      <c r="D296">
        <v>86101</v>
      </c>
      <c r="E296" t="s">
        <v>1391</v>
      </c>
      <c r="F296" t="s">
        <v>1392</v>
      </c>
      <c r="G296" t="s">
        <v>1393</v>
      </c>
      <c r="H296" t="s">
        <v>1394</v>
      </c>
      <c r="I296">
        <v>5592082241</v>
      </c>
      <c r="J296" t="s">
        <v>1395</v>
      </c>
      <c r="K296" t="s">
        <v>1254</v>
      </c>
      <c r="L296" s="387" t="s">
        <v>1396</v>
      </c>
      <c r="M296" t="s">
        <v>1391</v>
      </c>
      <c r="R296" s="384" t="str">
        <v>Neobo Ulricehamn AB</v>
      </c>
      <c r="S296" s="384" t="str">
        <v>559408-9889</v>
      </c>
      <c r="T296" s="384" t="str">
        <v>Träkolet 16</v>
      </c>
      <c r="U296" s="384" t="str">
        <v>Varbergsgatan 2A-C</v>
      </c>
      <c r="V296" s="384" t="str">
        <v>Tranås</v>
      </c>
      <c r="W296" s="384">
        <v>86002</v>
      </c>
    </row>
    <row r="297" spans="1:23" x14ac:dyDescent="0.4">
      <c r="A297" t="s">
        <v>1397</v>
      </c>
      <c r="B297" t="s">
        <v>1398</v>
      </c>
      <c r="C297" t="s">
        <v>1399</v>
      </c>
      <c r="D297">
        <v>86201</v>
      </c>
      <c r="E297" t="s">
        <v>1400</v>
      </c>
      <c r="F297" t="s">
        <v>1401</v>
      </c>
      <c r="G297" t="s">
        <v>1402</v>
      </c>
      <c r="H297" t="s">
        <v>1403</v>
      </c>
      <c r="I297">
        <v>5568936677</v>
      </c>
      <c r="J297" t="s">
        <v>1404</v>
      </c>
      <c r="K297" t="s">
        <v>1254</v>
      </c>
      <c r="L297" s="387" t="s">
        <v>1405</v>
      </c>
      <c r="M297" t="s">
        <v>1400</v>
      </c>
      <c r="R297" s="384" t="str">
        <v>Neobo Ulricehamn AB</v>
      </c>
      <c r="S297" s="384" t="str">
        <v>559408-9897</v>
      </c>
      <c r="T297" s="384" t="str">
        <v>Tule 4</v>
      </c>
      <c r="U297" s="384" t="str">
        <v>Vasagatan 27, Torsgatan 24</v>
      </c>
      <c r="V297" s="384" t="str">
        <v>Tranås</v>
      </c>
      <c r="W297" s="384">
        <v>86101</v>
      </c>
    </row>
    <row r="298" spans="1:23" x14ac:dyDescent="0.4">
      <c r="A298" t="s">
        <v>1406</v>
      </c>
      <c r="B298" t="s">
        <v>1407</v>
      </c>
      <c r="C298" t="s">
        <v>1408</v>
      </c>
      <c r="D298">
        <v>86301</v>
      </c>
      <c r="E298" t="s">
        <v>1409</v>
      </c>
      <c r="F298" t="s">
        <v>1410</v>
      </c>
      <c r="G298" t="s">
        <v>1411</v>
      </c>
      <c r="H298" t="s">
        <v>1412</v>
      </c>
      <c r="I298">
        <v>5562121912</v>
      </c>
      <c r="J298" t="s">
        <v>1413</v>
      </c>
      <c r="K298" t="s">
        <v>1118</v>
      </c>
      <c r="L298" s="387" t="s">
        <v>1414</v>
      </c>
      <c r="M298" t="s">
        <v>1409</v>
      </c>
      <c r="R298" s="384" t="str">
        <v>Neobo Ulricehamn AB</v>
      </c>
      <c r="S298" s="384" t="str">
        <v>559408-9905</v>
      </c>
      <c r="T298" s="384" t="str">
        <v>Tvingen 29</v>
      </c>
      <c r="U298" s="384" t="str">
        <v>Viktoriagatan 10</v>
      </c>
      <c r="V298" s="384" t="str">
        <v>Tranås</v>
      </c>
      <c r="W298" s="384">
        <v>86201</v>
      </c>
    </row>
    <row r="299" spans="1:23" x14ac:dyDescent="0.4">
      <c r="A299" t="s">
        <v>1415</v>
      </c>
      <c r="B299" t="s">
        <v>1416</v>
      </c>
      <c r="C299" t="s">
        <v>1417</v>
      </c>
      <c r="D299">
        <v>86401</v>
      </c>
      <c r="E299" t="s">
        <v>1418</v>
      </c>
      <c r="F299" t="s">
        <v>1419</v>
      </c>
      <c r="G299" t="s">
        <v>1420</v>
      </c>
      <c r="H299" t="s">
        <v>1421</v>
      </c>
      <c r="I299">
        <v>5591581052</v>
      </c>
      <c r="J299" t="s">
        <v>1422</v>
      </c>
      <c r="K299" t="s">
        <v>1200</v>
      </c>
      <c r="L299" s="387" t="s">
        <v>1423</v>
      </c>
      <c r="M299" t="s">
        <v>1418</v>
      </c>
      <c r="R299" s="384" t="str">
        <v>Neobo Ulricehamn AB</v>
      </c>
      <c r="S299" s="384" t="str">
        <v>559408-9913</v>
      </c>
      <c r="T299" s="384" t="str">
        <v>Valhall 5</v>
      </c>
      <c r="U299" s="384" t="str">
        <v>Villabacken 3</v>
      </c>
      <c r="V299" s="384" t="str">
        <v>Ulricehamn</v>
      </c>
      <c r="W299" s="384">
        <v>86301</v>
      </c>
    </row>
    <row r="300" spans="1:23" x14ac:dyDescent="0.4">
      <c r="A300" t="s">
        <v>1415</v>
      </c>
      <c r="B300" t="s">
        <v>1416</v>
      </c>
      <c r="C300" t="s">
        <v>1417</v>
      </c>
      <c r="D300">
        <v>86402</v>
      </c>
      <c r="E300" t="s">
        <v>1424</v>
      </c>
      <c r="F300" t="s">
        <v>1419</v>
      </c>
      <c r="G300" t="s">
        <v>1420</v>
      </c>
      <c r="H300" t="s">
        <v>1421</v>
      </c>
      <c r="I300">
        <v>5591581052</v>
      </c>
      <c r="J300" t="s">
        <v>1425</v>
      </c>
      <c r="K300" t="s">
        <v>1200</v>
      </c>
      <c r="L300" s="387" t="s">
        <v>1426</v>
      </c>
      <c r="M300" t="s">
        <v>1424</v>
      </c>
      <c r="R300" s="384" t="str">
        <v>Neobo Ulricehamn AB</v>
      </c>
      <c r="S300" s="384" t="str">
        <v>559408-9988</v>
      </c>
      <c r="T300" s="384" t="str">
        <v>Verkstaden 7</v>
      </c>
      <c r="U300" s="384" t="str">
        <v>Villabacken 5</v>
      </c>
      <c r="V300" s="384" t="str">
        <v>Ulricehamn</v>
      </c>
      <c r="W300" s="384">
        <v>86401</v>
      </c>
    </row>
    <row r="301" spans="1:23" x14ac:dyDescent="0.4">
      <c r="A301" t="s">
        <v>1415</v>
      </c>
      <c r="B301" t="s">
        <v>1416</v>
      </c>
      <c r="C301" t="s">
        <v>1417</v>
      </c>
      <c r="D301">
        <v>86403</v>
      </c>
      <c r="E301" t="s">
        <v>1427</v>
      </c>
      <c r="F301" t="s">
        <v>1419</v>
      </c>
      <c r="G301" t="s">
        <v>1420</v>
      </c>
      <c r="H301" t="s">
        <v>1421</v>
      </c>
      <c r="I301">
        <v>5591581052</v>
      </c>
      <c r="J301" t="s">
        <v>1428</v>
      </c>
      <c r="K301" t="s">
        <v>1200</v>
      </c>
      <c r="L301" s="387" t="s">
        <v>1426</v>
      </c>
      <c r="M301" t="s">
        <v>1427</v>
      </c>
      <c r="R301" s="384" t="str">
        <v>Neobo Umeå 2 AB</v>
      </c>
      <c r="S301" s="384" t="str">
        <v>559408-9996</v>
      </c>
      <c r="T301" s="384" t="str">
        <v>Verkstaden 8</v>
      </c>
      <c r="U301" s="384" t="str">
        <v>Villagatan 10</v>
      </c>
      <c r="V301" s="384" t="str">
        <v>Ulricehamn</v>
      </c>
      <c r="W301" s="384">
        <v>86402</v>
      </c>
    </row>
    <row r="302" spans="1:23" x14ac:dyDescent="0.4">
      <c r="A302" t="s">
        <v>1429</v>
      </c>
      <c r="B302" t="s">
        <v>1430</v>
      </c>
      <c r="C302" t="s">
        <v>1431</v>
      </c>
      <c r="D302">
        <v>86502</v>
      </c>
      <c r="E302" t="s">
        <v>1432</v>
      </c>
      <c r="F302" t="s">
        <v>1433</v>
      </c>
      <c r="G302" t="s">
        <v>1434</v>
      </c>
      <c r="H302" t="s">
        <v>1435</v>
      </c>
      <c r="I302">
        <v>5593171357</v>
      </c>
      <c r="J302" t="s">
        <v>1436</v>
      </c>
      <c r="K302" t="s">
        <v>1254</v>
      </c>
      <c r="L302" s="387" t="s">
        <v>1437</v>
      </c>
      <c r="M302" t="s">
        <v>1432</v>
      </c>
      <c r="R302" s="384" t="str">
        <v>Neobo Umeå 3 AB</v>
      </c>
      <c r="S302" s="384" t="str">
        <v>916831-9763</v>
      </c>
      <c r="T302" s="384" t="str">
        <v>Vikingen 13</v>
      </c>
      <c r="U302" s="384" t="str">
        <v>Vingåkersvägen 29 A-B, Smedjegatan 2</v>
      </c>
      <c r="V302" s="384" t="str">
        <v>Ulricehamn</v>
      </c>
      <c r="W302" s="384">
        <v>86403</v>
      </c>
    </row>
    <row r="303" spans="1:23" x14ac:dyDescent="0.4">
      <c r="A303" t="s">
        <v>1438</v>
      </c>
      <c r="B303" t="s">
        <v>1439</v>
      </c>
      <c r="C303" t="s">
        <v>1440</v>
      </c>
      <c r="D303">
        <v>86601</v>
      </c>
      <c r="E303" t="s">
        <v>1441</v>
      </c>
      <c r="F303" t="s">
        <v>1442</v>
      </c>
      <c r="G303" t="s">
        <v>1443</v>
      </c>
      <c r="H303" t="s">
        <v>1444</v>
      </c>
      <c r="I303">
        <v>5566798202</v>
      </c>
      <c r="J303" t="s">
        <v>1445</v>
      </c>
      <c r="K303" t="s">
        <v>1254</v>
      </c>
      <c r="L303" s="387" t="s">
        <v>1437</v>
      </c>
      <c r="M303" t="s">
        <v>1441</v>
      </c>
      <c r="R303" s="384" t="str">
        <v>Neobo Violia Fastighet i Karlskoga AB</v>
      </c>
      <c r="S303" s="384" t="str">
        <v>916831-9763</v>
      </c>
      <c r="T303" s="384" t="str">
        <v>Vile 1</v>
      </c>
      <c r="U303" s="384" t="str">
        <v>Visitörsgatan 3</v>
      </c>
      <c r="V303" s="384" t="str">
        <v>Ulricehamn</v>
      </c>
      <c r="W303" s="384">
        <v>86502</v>
      </c>
    </row>
    <row r="304" spans="1:23" x14ac:dyDescent="0.4">
      <c r="A304" t="s">
        <v>1438</v>
      </c>
      <c r="B304" t="s">
        <v>1439</v>
      </c>
      <c r="C304" t="s">
        <v>1440</v>
      </c>
      <c r="D304">
        <v>86602</v>
      </c>
      <c r="E304" t="s">
        <v>1446</v>
      </c>
      <c r="F304" t="s">
        <v>1442</v>
      </c>
      <c r="G304" t="s">
        <v>1443</v>
      </c>
      <c r="H304" t="s">
        <v>1444</v>
      </c>
      <c r="I304">
        <v>5566798202</v>
      </c>
      <c r="J304" t="s">
        <v>1447</v>
      </c>
      <c r="K304" t="s">
        <v>1254</v>
      </c>
      <c r="L304" s="387" t="s">
        <v>1385</v>
      </c>
      <c r="M304" t="s">
        <v>1446</v>
      </c>
      <c r="R304" s="384" t="str">
        <v>Neobo Violia Fastighet i Karlskoga AB</v>
      </c>
      <c r="S304" s="384" t="str">
        <v>916831-9763</v>
      </c>
      <c r="T304" s="384" t="str">
        <v>Vinkelhaken 9</v>
      </c>
      <c r="U304" s="384" t="str">
        <v>Västervikstorget 2-4</v>
      </c>
      <c r="V304" s="384" t="str">
        <v>Ulricehamn</v>
      </c>
      <c r="W304" s="384">
        <v>86601</v>
      </c>
    </row>
    <row r="305" spans="1:23" x14ac:dyDescent="0.4">
      <c r="A305" t="s">
        <v>1438</v>
      </c>
      <c r="B305" t="s">
        <v>1439</v>
      </c>
      <c r="C305" t="s">
        <v>1440</v>
      </c>
      <c r="D305">
        <v>86603</v>
      </c>
      <c r="E305" t="s">
        <v>1448</v>
      </c>
      <c r="F305" t="s">
        <v>1442</v>
      </c>
      <c r="G305" t="s">
        <v>1443</v>
      </c>
      <c r="H305" t="s">
        <v>1444</v>
      </c>
      <c r="I305">
        <v>5566798202</v>
      </c>
      <c r="J305" t="s">
        <v>1449</v>
      </c>
      <c r="K305" t="s">
        <v>1254</v>
      </c>
      <c r="L305" s="387" t="s">
        <v>1385</v>
      </c>
      <c r="M305" t="s">
        <v>1448</v>
      </c>
      <c r="R305" s="384" t="str">
        <v>Neobo Violia Fastighet i Karlskoga AB</v>
      </c>
      <c r="S305" s="384" t="str">
        <v>916831-9763</v>
      </c>
      <c r="T305" s="384" t="str">
        <v>Vinsten 2</v>
      </c>
      <c r="U305" s="384" t="str">
        <v>Västeråsvägen 9A-B</v>
      </c>
      <c r="V305" s="384" t="str">
        <v>Ulricehamn</v>
      </c>
      <c r="W305" s="384">
        <v>86602</v>
      </c>
    </row>
    <row r="306" spans="1:23" x14ac:dyDescent="0.4">
      <c r="A306" t="s">
        <v>1438</v>
      </c>
      <c r="B306" t="s">
        <v>1439</v>
      </c>
      <c r="C306" t="s">
        <v>1440</v>
      </c>
      <c r="D306">
        <v>86604</v>
      </c>
      <c r="E306" t="s">
        <v>1450</v>
      </c>
      <c r="F306" t="s">
        <v>1442</v>
      </c>
      <c r="G306" t="s">
        <v>1443</v>
      </c>
      <c r="H306" t="s">
        <v>1444</v>
      </c>
      <c r="I306">
        <v>5566798202</v>
      </c>
      <c r="J306" t="s">
        <v>1451</v>
      </c>
      <c r="K306" t="s">
        <v>1254</v>
      </c>
      <c r="L306" s="387" t="s">
        <v>1385</v>
      </c>
      <c r="M306" t="s">
        <v>1450</v>
      </c>
      <c r="R306" s="384" t="str">
        <v>Neobo Violia Fastighet i Karlskoga AB</v>
      </c>
      <c r="S306" s="384" t="str">
        <v>916831-9763</v>
      </c>
      <c r="T306" s="384" t="str">
        <v>Vipan 15</v>
      </c>
      <c r="U306" s="384" t="str">
        <v>Västra Bergsgatan 2-12</v>
      </c>
      <c r="V306" s="384" t="str">
        <v>Ulricehamn</v>
      </c>
      <c r="W306" s="384">
        <v>86603</v>
      </c>
    </row>
    <row r="307" spans="1:23" x14ac:dyDescent="0.4">
      <c r="A307" t="s">
        <v>1438</v>
      </c>
      <c r="B307" t="s">
        <v>1439</v>
      </c>
      <c r="C307" t="s">
        <v>1440</v>
      </c>
      <c r="D307">
        <v>86605</v>
      </c>
      <c r="E307" t="s">
        <v>1452</v>
      </c>
      <c r="F307" t="s">
        <v>1442</v>
      </c>
      <c r="G307" t="s">
        <v>1443</v>
      </c>
      <c r="H307" t="s">
        <v>1444</v>
      </c>
      <c r="I307">
        <v>5566798202</v>
      </c>
      <c r="J307" t="s">
        <v>1453</v>
      </c>
      <c r="K307" t="s">
        <v>1254</v>
      </c>
      <c r="L307" s="387" t="s">
        <v>1437</v>
      </c>
      <c r="M307" t="s">
        <v>1452</v>
      </c>
      <c r="R307" s="384" t="str">
        <v>Neobo Violia Fastighet i Karlskoga AB</v>
      </c>
      <c r="S307" s="384" t="str">
        <v>916896-7686</v>
      </c>
      <c r="T307" s="384" t="str">
        <v>Vispen 1</v>
      </c>
      <c r="U307" s="384" t="str">
        <v>Västra Bergsgatan 7-13, Domaregatan 12</v>
      </c>
      <c r="V307" s="384" t="str">
        <v>Ulricehamn</v>
      </c>
      <c r="W307" s="384">
        <v>86604</v>
      </c>
    </row>
    <row r="308" spans="1:23" x14ac:dyDescent="0.4">
      <c r="A308" t="s">
        <v>1438</v>
      </c>
      <c r="B308" t="s">
        <v>1439</v>
      </c>
      <c r="C308" t="s">
        <v>1440</v>
      </c>
      <c r="D308">
        <v>86606</v>
      </c>
      <c r="E308" t="s">
        <v>1454</v>
      </c>
      <c r="F308" t="s">
        <v>1442</v>
      </c>
      <c r="G308" t="s">
        <v>1443</v>
      </c>
      <c r="H308" t="s">
        <v>1444</v>
      </c>
      <c r="I308">
        <v>5566798202</v>
      </c>
      <c r="J308" t="s">
        <v>1455</v>
      </c>
      <c r="K308" t="s">
        <v>1254</v>
      </c>
      <c r="L308" s="387" t="s">
        <v>1437</v>
      </c>
      <c r="M308" t="s">
        <v>1454</v>
      </c>
      <c r="R308" s="384" t="str">
        <v>Neobo Vipan 15 AB</v>
      </c>
      <c r="S308" s="384" t="str">
        <v>916896-8452</v>
      </c>
      <c r="T308" s="384" t="str">
        <v>Vivsta 3:95</v>
      </c>
      <c r="U308" s="384" t="str">
        <v>Västra Grevilligatan 10</v>
      </c>
      <c r="V308" s="384" t="str">
        <v>Ulricehamn</v>
      </c>
      <c r="W308" s="384">
        <v>86605</v>
      </c>
    </row>
    <row r="309" spans="1:23" x14ac:dyDescent="0.4">
      <c r="A309" t="s">
        <v>1438</v>
      </c>
      <c r="B309" t="s">
        <v>1439</v>
      </c>
      <c r="C309" t="s">
        <v>1440</v>
      </c>
      <c r="D309">
        <v>86607</v>
      </c>
      <c r="E309" t="s">
        <v>1456</v>
      </c>
      <c r="F309" t="s">
        <v>1442</v>
      </c>
      <c r="G309" t="s">
        <v>1443</v>
      </c>
      <c r="H309" t="s">
        <v>1444</v>
      </c>
      <c r="I309">
        <v>5566798202</v>
      </c>
      <c r="J309" t="s">
        <v>1457</v>
      </c>
      <c r="K309" t="s">
        <v>1254</v>
      </c>
      <c r="L309" s="387" t="s">
        <v>1458</v>
      </c>
      <c r="M309" t="s">
        <v>1456</v>
      </c>
      <c r="R309" s="384" t="str">
        <v>Neobo VKN 13 i Helsingborg AB</v>
      </c>
      <c r="S309" s="384" t="str">
        <v>967800-2842</v>
      </c>
      <c r="T309" s="384" t="str">
        <v>Vivsta 4:69</v>
      </c>
      <c r="U309" s="384" t="str">
        <v>Västra Långgatan 3 A-B</v>
      </c>
      <c r="V309" s="384" t="str">
        <v>Ulricehamn</v>
      </c>
      <c r="W309" s="384">
        <v>86606</v>
      </c>
    </row>
    <row r="310" spans="1:23" x14ac:dyDescent="0.4">
      <c r="A310" t="s">
        <v>1438</v>
      </c>
      <c r="B310" t="s">
        <v>1439</v>
      </c>
      <c r="C310" t="s">
        <v>1440</v>
      </c>
      <c r="D310">
        <v>86608</v>
      </c>
      <c r="E310" t="s">
        <v>1459</v>
      </c>
      <c r="F310" t="s">
        <v>1442</v>
      </c>
      <c r="G310" t="s">
        <v>1443</v>
      </c>
      <c r="H310" t="s">
        <v>1444</v>
      </c>
      <c r="I310">
        <v>5566798202</v>
      </c>
      <c r="J310" t="s">
        <v>1460</v>
      </c>
      <c r="K310" t="s">
        <v>1254</v>
      </c>
      <c r="L310" s="387" t="s">
        <v>1385</v>
      </c>
      <c r="M310" t="s">
        <v>1459</v>
      </c>
      <c r="R310" s="384" t="str">
        <v>Neobo VR Bostad Norr 1 AB</v>
      </c>
      <c r="S310" s="384" t="str">
        <v>969664-8386</v>
      </c>
      <c r="T310" s="384" t="str">
        <v>Våffeljärnet 1</v>
      </c>
      <c r="U310" s="384" t="str">
        <v>Västra Långgatan, Nygatan</v>
      </c>
      <c r="V310" s="384" t="str">
        <v>Umeå</v>
      </c>
      <c r="W310" s="384">
        <v>86607</v>
      </c>
    </row>
    <row r="311" spans="1:23" x14ac:dyDescent="0.4">
      <c r="A311" t="s">
        <v>1461</v>
      </c>
      <c r="B311" t="s">
        <v>1462</v>
      </c>
      <c r="C311" t="s">
        <v>1463</v>
      </c>
      <c r="D311">
        <v>86701</v>
      </c>
      <c r="E311" t="s">
        <v>1464</v>
      </c>
      <c r="F311" t="s">
        <v>1465</v>
      </c>
      <c r="G311" t="s">
        <v>1466</v>
      </c>
      <c r="H311" t="s">
        <v>1467</v>
      </c>
      <c r="I311">
        <v>5568471451</v>
      </c>
      <c r="J311" t="s">
        <v>1468</v>
      </c>
      <c r="K311" t="s">
        <v>1254</v>
      </c>
      <c r="L311" s="387" t="s">
        <v>1469</v>
      </c>
      <c r="M311" t="s">
        <v>1464</v>
      </c>
      <c r="R311" s="384" t="str">
        <v>Neobo VR Bostad Norr 1 AB</v>
      </c>
      <c r="S311" s="384" t="str">
        <v>969664-8386</v>
      </c>
      <c r="T311" s="384" t="str">
        <v>Västermalm 21</v>
      </c>
      <c r="U311" s="384" t="str">
        <v>Wieselgrensgatan 20</v>
      </c>
      <c r="V311" s="384" t="str">
        <v>Umeå</v>
      </c>
      <c r="W311" s="384">
        <v>86608</v>
      </c>
    </row>
    <row r="312" spans="1:23" x14ac:dyDescent="0.4">
      <c r="A312" t="s">
        <v>1461</v>
      </c>
      <c r="B312" t="s">
        <v>1462</v>
      </c>
      <c r="C312" t="s">
        <v>1463</v>
      </c>
      <c r="D312">
        <v>86702</v>
      </c>
      <c r="E312" t="s">
        <v>1470</v>
      </c>
      <c r="F312" t="s">
        <v>1465</v>
      </c>
      <c r="G312" t="s">
        <v>1466</v>
      </c>
      <c r="H312" t="s">
        <v>1467</v>
      </c>
      <c r="I312">
        <v>5568471451</v>
      </c>
      <c r="J312" t="s">
        <v>1471</v>
      </c>
      <c r="K312" t="s">
        <v>1254</v>
      </c>
      <c r="L312" s="387" t="s">
        <v>1469</v>
      </c>
      <c r="M312" t="s">
        <v>1470</v>
      </c>
      <c r="R312" s="384" t="str">
        <v>Neobo VR Bostad Norr 1 AB</v>
      </c>
      <c r="S312" s="384" t="str">
        <v>969664-8386</v>
      </c>
      <c r="T312" s="384" t="str">
        <v>Vätten 2</v>
      </c>
      <c r="U312" s="384" t="str">
        <v>Wieselgrensgatan 22-24</v>
      </c>
      <c r="V312" s="384" t="str">
        <v>Vänersborg</v>
      </c>
      <c r="W312" s="384">
        <v>86701</v>
      </c>
    </row>
    <row r="313" spans="1:23" x14ac:dyDescent="0.4">
      <c r="A313" t="s">
        <v>1472</v>
      </c>
      <c r="B313" t="s">
        <v>1473</v>
      </c>
      <c r="C313" t="s">
        <v>1474</v>
      </c>
      <c r="D313">
        <v>86801</v>
      </c>
      <c r="E313" t="s">
        <v>1475</v>
      </c>
      <c r="F313" t="s">
        <v>1476</v>
      </c>
      <c r="G313" t="s">
        <v>1477</v>
      </c>
      <c r="H313" t="s">
        <v>1478</v>
      </c>
      <c r="I313">
        <v>5566928569</v>
      </c>
      <c r="J313" t="s">
        <v>1479</v>
      </c>
      <c r="K313" t="s">
        <v>1254</v>
      </c>
      <c r="L313" s="387" t="s">
        <v>1480</v>
      </c>
      <c r="M313" t="s">
        <v>1475</v>
      </c>
      <c r="R313" s="384" t="str">
        <v>Neobo Vänersborg AB</v>
      </c>
      <c r="S313" s="384" t="str">
        <v>969664-8386</v>
      </c>
      <c r="T313" s="384" t="str">
        <v>Vätten 3</v>
      </c>
      <c r="U313" s="384" t="str">
        <v>Wieselgrensgatan 26</v>
      </c>
      <c r="V313" s="384" t="str">
        <v>Vänersborg</v>
      </c>
      <c r="W313" s="384">
        <v>86702</v>
      </c>
    </row>
    <row r="314" spans="1:23" x14ac:dyDescent="0.4">
      <c r="A314" t="s">
        <v>1481</v>
      </c>
      <c r="B314" t="s">
        <v>1482</v>
      </c>
      <c r="C314" t="s">
        <v>1483</v>
      </c>
      <c r="D314">
        <v>86901</v>
      </c>
      <c r="E314" t="s">
        <v>1484</v>
      </c>
      <c r="F314" t="s">
        <v>1485</v>
      </c>
      <c r="G314" t="s">
        <v>1486</v>
      </c>
      <c r="H314" t="s">
        <v>1487</v>
      </c>
      <c r="I314">
        <v>5566049564</v>
      </c>
      <c r="J314" t="s">
        <v>1488</v>
      </c>
      <c r="K314" t="s">
        <v>1254</v>
      </c>
      <c r="L314" s="387" t="s">
        <v>1489</v>
      </c>
      <c r="M314" t="s">
        <v>1484</v>
      </c>
      <c r="R314" s="384" t="str">
        <v>Neobo Vänersborg AB</v>
      </c>
      <c r="S314" s="384" t="str">
        <v>969671-1093</v>
      </c>
      <c r="T314" s="384" t="str">
        <v>Wiola 7</v>
      </c>
      <c r="U314" s="384" t="str">
        <v>Årbygatan 3A-E, 8F</v>
      </c>
      <c r="V314" s="384" t="str">
        <v>Vänersborg</v>
      </c>
      <c r="W314" s="384">
        <v>86801</v>
      </c>
    </row>
    <row r="315" spans="1:23" x14ac:dyDescent="0.4">
      <c r="A315" t="s">
        <v>1490</v>
      </c>
      <c r="B315" t="s">
        <v>1491</v>
      </c>
      <c r="C315" t="s">
        <v>1492</v>
      </c>
      <c r="D315">
        <v>87001</v>
      </c>
      <c r="E315" t="s">
        <v>1493</v>
      </c>
      <c r="F315" t="s">
        <v>1494</v>
      </c>
      <c r="G315" t="s">
        <v>1495</v>
      </c>
      <c r="H315" t="s">
        <v>1496</v>
      </c>
      <c r="I315">
        <v>5566050893</v>
      </c>
      <c r="J315" t="s">
        <v>1497</v>
      </c>
      <c r="K315" t="s">
        <v>1254</v>
      </c>
      <c r="L315" s="387" t="s">
        <v>1437</v>
      </c>
      <c r="M315" t="s">
        <v>1493</v>
      </c>
      <c r="R315" s="384" t="str">
        <v>Neobo Vänersborg AB</v>
      </c>
      <c r="S315" s="384" t="str">
        <v>969673-4202</v>
      </c>
      <c r="T315" s="384" t="str">
        <v>Yggdrasil 1 &amp; 2</v>
      </c>
      <c r="U315" s="384" t="str">
        <v>Ölandsgatan 2 A-B</v>
      </c>
      <c r="V315" s="384" t="str">
        <v>Vänersborg</v>
      </c>
      <c r="W315" s="384">
        <v>86901</v>
      </c>
    </row>
    <row r="316" spans="1:23" x14ac:dyDescent="0.4">
      <c r="A316" t="s">
        <v>1490</v>
      </c>
      <c r="B316" t="s">
        <v>1491</v>
      </c>
      <c r="C316" t="s">
        <v>1492</v>
      </c>
      <c r="D316">
        <v>87002</v>
      </c>
      <c r="E316" t="s">
        <v>1498</v>
      </c>
      <c r="F316" t="s">
        <v>1494</v>
      </c>
      <c r="G316" t="s">
        <v>1495</v>
      </c>
      <c r="H316" t="s">
        <v>1496</v>
      </c>
      <c r="I316">
        <v>5566050893</v>
      </c>
      <c r="J316" t="s">
        <v>1499</v>
      </c>
      <c r="K316" t="s">
        <v>1254</v>
      </c>
      <c r="L316" s="387" t="s">
        <v>1385</v>
      </c>
      <c r="M316" t="s">
        <v>1498</v>
      </c>
      <c r="R316" s="384" t="str">
        <v>Neobo Vänersborg AB</v>
      </c>
      <c r="S316" s="384" t="str">
        <v>969673-4210</v>
      </c>
      <c r="T316" s="384" t="str">
        <v>Ålen 1</v>
      </c>
      <c r="U316" s="384" t="str">
        <v>Östra Kyrkogatan 3</v>
      </c>
      <c r="V316" s="384" t="str">
        <v>Vänersborg</v>
      </c>
      <c r="W316" s="384">
        <v>87001</v>
      </c>
    </row>
    <row r="317" spans="1:23" x14ac:dyDescent="0.4">
      <c r="A317" t="s">
        <v>1500</v>
      </c>
      <c r="B317" t="s">
        <v>1501</v>
      </c>
      <c r="C317" t="s">
        <v>1502</v>
      </c>
      <c r="D317">
        <v>87101</v>
      </c>
      <c r="E317" t="s">
        <v>1503</v>
      </c>
      <c r="F317" t="s">
        <v>1504</v>
      </c>
      <c r="G317" t="s">
        <v>1505</v>
      </c>
      <c r="H317" t="s">
        <v>1506</v>
      </c>
      <c r="I317">
        <v>5566776331</v>
      </c>
      <c r="J317" t="s">
        <v>1507</v>
      </c>
      <c r="K317" t="s">
        <v>1254</v>
      </c>
      <c r="L317" s="387" t="s">
        <v>1508</v>
      </c>
      <c r="M317" t="s">
        <v>1503</v>
      </c>
      <c r="R317" s="384" t="str">
        <v>Neobo Vänersborg AB</v>
      </c>
      <c r="S317" s="384" t="str">
        <v>969673-5407</v>
      </c>
      <c r="T317" s="384" t="str">
        <v>Åsunda 9</v>
      </c>
      <c r="U317" s="384" t="str">
        <v>Östra Långgatan 17 A-B</v>
      </c>
      <c r="V317" s="384" t="str">
        <v>Vänersborg</v>
      </c>
      <c r="W317" s="384">
        <v>87002</v>
      </c>
    </row>
    <row r="318" spans="1:23" x14ac:dyDescent="0.4">
      <c r="A318" t="s">
        <v>1509</v>
      </c>
      <c r="B318" t="s">
        <v>1510</v>
      </c>
      <c r="C318" t="s">
        <v>1511</v>
      </c>
      <c r="D318">
        <v>87200</v>
      </c>
      <c r="E318" t="s">
        <v>1585</v>
      </c>
      <c r="F318" t="s">
        <v>1512</v>
      </c>
      <c r="G318" t="s">
        <v>1513</v>
      </c>
      <c r="H318" t="s">
        <v>1514</v>
      </c>
      <c r="I318">
        <v>5593471963</v>
      </c>
      <c r="J318" t="s">
        <v>1538</v>
      </c>
      <c r="K318" t="s">
        <v>1539</v>
      </c>
      <c r="L318" s="387" t="s">
        <v>1540</v>
      </c>
      <c r="M318" t="s">
        <v>1585</v>
      </c>
      <c r="R318" s="384" t="str">
        <v>Neobo Vänersborg AB</v>
      </c>
      <c r="S318" s="384" t="str">
        <v>969673-5423</v>
      </c>
      <c r="T318" s="384" t="str">
        <v>Älvehult 1:216</v>
      </c>
      <c r="U318" s="384" t="str">
        <v>Östra Ringgatan 6 A-B, Drottninggatan 41 A-B</v>
      </c>
      <c r="V318" s="384" t="str">
        <v>Växjö</v>
      </c>
      <c r="W318" s="384">
        <v>87101</v>
      </c>
    </row>
    <row r="319" spans="1:23" x14ac:dyDescent="0.4">
      <c r="A319" t="s">
        <v>1515</v>
      </c>
      <c r="B319" t="s">
        <v>1516</v>
      </c>
      <c r="C319" t="s">
        <v>1517</v>
      </c>
      <c r="D319">
        <v>87301</v>
      </c>
      <c r="E319" t="s">
        <v>1518</v>
      </c>
      <c r="F319" t="s">
        <v>1519</v>
      </c>
      <c r="G319" t="s">
        <v>1520</v>
      </c>
      <c r="H319" t="s">
        <v>1521</v>
      </c>
      <c r="I319">
        <v>5568820830</v>
      </c>
      <c r="J319" t="s">
        <v>1522</v>
      </c>
      <c r="K319" t="s">
        <v>1523</v>
      </c>
      <c r="L319" s="387" t="s">
        <v>1524</v>
      </c>
      <c r="M319" t="s">
        <v>1518</v>
      </c>
      <c r="R319" s="384" t="str">
        <v>Neobo Örnholmen 3 AB</v>
      </c>
      <c r="S319" s="384" t="str">
        <v>969691-5009</v>
      </c>
      <c r="T319" s="384" t="str">
        <v>Örnen 16</v>
      </c>
      <c r="U319" s="384" t="str">
        <v>Östra Ringgatan 8 A-C</v>
      </c>
      <c r="V319" s="384" t="str">
        <v>Växjö</v>
      </c>
      <c r="W319" s="384">
        <v>87200</v>
      </c>
    </row>
    <row r="320" spans="1:23" x14ac:dyDescent="0.4">
      <c r="R320" s="384" t="str">
        <v>Neobo Övik AB</v>
      </c>
      <c r="S320" s="384" t="str">
        <v>969691-7625</v>
      </c>
      <c r="T320" s="384" t="str">
        <v>Örnholmen 3 &amp; 4</v>
      </c>
      <c r="U320" s="384" t="str">
        <v>Östra Trädgårdsgatan 1 A-M</v>
      </c>
      <c r="V320" s="384" t="str">
        <v>Örnsköldsvik</v>
      </c>
      <c r="W320" s="384">
        <v>87301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EEAE-C68F-4832-8605-99F6814DC38A}">
  <sheetPr codeName="Blad2" filterMode="1"/>
  <dimension ref="A1:K315"/>
  <sheetViews>
    <sheetView workbookViewId="0">
      <selection activeCell="K4" sqref="K4"/>
    </sheetView>
  </sheetViews>
  <sheetFormatPr defaultColWidth="8.69140625" defaultRowHeight="14.5" x14ac:dyDescent="0.35"/>
  <cols>
    <col min="1" max="1" width="7.3046875" style="34" bestFit="1" customWidth="1"/>
    <col min="2" max="2" width="6.84375" style="34" bestFit="1" customWidth="1"/>
    <col min="3" max="3" width="6.23046875" style="34" bestFit="1" customWidth="1"/>
    <col min="4" max="4" width="6.69140625" style="34" bestFit="1" customWidth="1"/>
    <col min="5" max="5" width="10.84375" style="34" bestFit="1" customWidth="1"/>
    <col min="6" max="6" width="34.84375" style="34" bestFit="1" customWidth="1"/>
    <col min="7" max="7" width="8.07421875" style="34" bestFit="1" customWidth="1"/>
    <col min="8" max="8" width="8.07421875" style="34" customWidth="1"/>
    <col min="9" max="9" width="17.07421875" style="34" bestFit="1" customWidth="1"/>
    <col min="10" max="10" width="10.4609375" style="34" bestFit="1" customWidth="1"/>
    <col min="11" max="11" width="21.84375" style="34" customWidth="1"/>
    <col min="12" max="16384" width="8.69140625" style="34"/>
  </cols>
  <sheetData>
    <row r="1" spans="1:11" ht="39.5" x14ac:dyDescent="0.35">
      <c r="A1" s="333" t="s">
        <v>1586</v>
      </c>
      <c r="B1" s="333" t="s">
        <v>1587</v>
      </c>
      <c r="C1" s="333" t="s">
        <v>1588</v>
      </c>
      <c r="D1" s="333" t="s">
        <v>1589</v>
      </c>
      <c r="E1" s="331" t="s">
        <v>32</v>
      </c>
      <c r="F1" s="331" t="s">
        <v>1528</v>
      </c>
      <c r="G1" s="332" t="s">
        <v>1590</v>
      </c>
      <c r="H1" s="332" t="s">
        <v>1591</v>
      </c>
      <c r="I1" s="331" t="s">
        <v>5</v>
      </c>
      <c r="J1" s="331" t="s">
        <v>7</v>
      </c>
    </row>
    <row r="2" spans="1:11" hidden="1" x14ac:dyDescent="0.35">
      <c r="A2" s="96" t="s">
        <v>1592</v>
      </c>
      <c r="B2" s="96" t="s">
        <v>1593</v>
      </c>
      <c r="C2" s="95">
        <v>500</v>
      </c>
      <c r="D2" s="95">
        <v>9901</v>
      </c>
      <c r="E2" s="93" t="s">
        <v>43</v>
      </c>
      <c r="F2" s="93" t="s">
        <v>1594</v>
      </c>
      <c r="G2" s="38">
        <v>50000</v>
      </c>
      <c r="H2" s="38" t="str">
        <f>_xlfn.XLOOKUP(G2,Data!$C:$C,Data!$C:$C,"")</f>
        <v/>
      </c>
      <c r="I2" s="330" t="s">
        <v>1595</v>
      </c>
      <c r="J2" s="93"/>
      <c r="K2" s="35" t="e">
        <f t="shared" ref="K2:K65" si="0">G2-H2</f>
        <v>#VALUE!</v>
      </c>
    </row>
    <row r="3" spans="1:11" hidden="1" x14ac:dyDescent="0.35">
      <c r="A3" s="96" t="s">
        <v>1592</v>
      </c>
      <c r="B3" s="96" t="s">
        <v>1596</v>
      </c>
      <c r="C3" s="95">
        <v>506</v>
      </c>
      <c r="D3" s="95">
        <v>9907</v>
      </c>
      <c r="E3" s="93" t="s">
        <v>1597</v>
      </c>
      <c r="F3" s="93" t="s">
        <v>59</v>
      </c>
      <c r="G3" s="94">
        <v>50601</v>
      </c>
      <c r="H3" s="38" t="str">
        <f>_xlfn.XLOOKUP(G3,Data!$C:$C,Data!$C:$C,"")</f>
        <v/>
      </c>
      <c r="I3" s="93" t="s">
        <v>61</v>
      </c>
      <c r="J3" s="93" t="s">
        <v>66</v>
      </c>
      <c r="K3" s="35" t="e">
        <f t="shared" si="0"/>
        <v>#VALUE!</v>
      </c>
    </row>
    <row r="4" spans="1:11" x14ac:dyDescent="0.35">
      <c r="A4" s="185" t="s">
        <v>1592</v>
      </c>
      <c r="B4" s="185" t="s">
        <v>1593</v>
      </c>
      <c r="C4" s="184">
        <v>507</v>
      </c>
      <c r="D4" s="184">
        <v>9908</v>
      </c>
      <c r="E4" s="181" t="s">
        <v>70</v>
      </c>
      <c r="F4" s="181" t="s">
        <v>69</v>
      </c>
      <c r="G4" s="183">
        <v>50700</v>
      </c>
      <c r="H4" s="38" t="str">
        <f>_xlfn.XLOOKUP(G4,Data!$C:$C,Data!$C:$C,"")</f>
        <v/>
      </c>
      <c r="I4" s="182" t="s">
        <v>1595</v>
      </c>
      <c r="J4" s="181"/>
      <c r="K4" s="35" t="e">
        <f t="shared" si="0"/>
        <v>#VALUE!</v>
      </c>
    </row>
    <row r="5" spans="1:11" x14ac:dyDescent="0.35">
      <c r="A5" s="180" t="s">
        <v>1592</v>
      </c>
      <c r="B5" s="180" t="s">
        <v>1593</v>
      </c>
      <c r="C5" s="179">
        <v>508</v>
      </c>
      <c r="D5" s="179">
        <v>9909</v>
      </c>
      <c r="E5" s="176" t="s">
        <v>76</v>
      </c>
      <c r="F5" s="176" t="s">
        <v>75</v>
      </c>
      <c r="G5" s="178">
        <v>50800</v>
      </c>
      <c r="H5" s="38" t="str">
        <f>_xlfn.XLOOKUP(G5,Data!$C:$C,Data!$C:$C,"")</f>
        <v/>
      </c>
      <c r="I5" s="177" t="s">
        <v>1595</v>
      </c>
      <c r="J5" s="176"/>
      <c r="K5" s="35" t="e">
        <f t="shared" si="0"/>
        <v>#VALUE!</v>
      </c>
    </row>
    <row r="6" spans="1:11" hidden="1" x14ac:dyDescent="0.35">
      <c r="A6" s="92" t="s">
        <v>1592</v>
      </c>
      <c r="B6" s="92" t="s">
        <v>1593</v>
      </c>
      <c r="C6" s="91">
        <v>509</v>
      </c>
      <c r="D6" s="91">
        <v>9910</v>
      </c>
      <c r="E6" s="89" t="s">
        <v>82</v>
      </c>
      <c r="F6" s="89" t="s">
        <v>81</v>
      </c>
      <c r="G6" s="90">
        <v>50901</v>
      </c>
      <c r="H6" s="38" t="str">
        <f>_xlfn.XLOOKUP(G6,Data!$C:$C,Data!$C:$C,"")</f>
        <v/>
      </c>
      <c r="I6" s="89" t="s">
        <v>1598</v>
      </c>
      <c r="J6" s="89" t="s">
        <v>1254</v>
      </c>
      <c r="K6" s="35" t="e">
        <f t="shared" si="0"/>
        <v>#VALUE!</v>
      </c>
    </row>
    <row r="7" spans="1:11" hidden="1" x14ac:dyDescent="0.35">
      <c r="A7" s="92" t="s">
        <v>1592</v>
      </c>
      <c r="B7" s="92" t="s">
        <v>1593</v>
      </c>
      <c r="C7" s="91">
        <v>509</v>
      </c>
      <c r="D7" s="91">
        <v>9910</v>
      </c>
      <c r="E7" s="89" t="s">
        <v>82</v>
      </c>
      <c r="F7" s="89" t="s">
        <v>81</v>
      </c>
      <c r="G7" s="90">
        <v>50902</v>
      </c>
      <c r="H7" s="38" t="str">
        <f>_xlfn.XLOOKUP(G7,Data!$C:$C,Data!$C:$C,"")</f>
        <v/>
      </c>
      <c r="I7" s="89" t="s">
        <v>1598</v>
      </c>
      <c r="J7" s="89" t="s">
        <v>1599</v>
      </c>
      <c r="K7" s="35" t="e">
        <f t="shared" si="0"/>
        <v>#VALUE!</v>
      </c>
    </row>
    <row r="8" spans="1:11" hidden="1" x14ac:dyDescent="0.35">
      <c r="A8" s="92" t="s">
        <v>1592</v>
      </c>
      <c r="B8" s="92" t="s">
        <v>1593</v>
      </c>
      <c r="C8" s="91">
        <v>509</v>
      </c>
      <c r="D8" s="91">
        <v>9910</v>
      </c>
      <c r="E8" s="89" t="s">
        <v>82</v>
      </c>
      <c r="F8" s="89" t="s">
        <v>81</v>
      </c>
      <c r="G8" s="90">
        <v>50903</v>
      </c>
      <c r="H8" s="38" t="str">
        <f>_xlfn.XLOOKUP(G8,Data!$C:$C,Data!$C:$C,"")</f>
        <v/>
      </c>
      <c r="I8" s="89" t="s">
        <v>1598</v>
      </c>
      <c r="J8" s="89" t="s">
        <v>243</v>
      </c>
      <c r="K8" s="35" t="e">
        <f t="shared" si="0"/>
        <v>#VALUE!</v>
      </c>
    </row>
    <row r="9" spans="1:11" hidden="1" x14ac:dyDescent="0.35">
      <c r="A9" s="92" t="s">
        <v>1592</v>
      </c>
      <c r="B9" s="92" t="s">
        <v>1593</v>
      </c>
      <c r="C9" s="91">
        <v>509</v>
      </c>
      <c r="D9" s="91">
        <v>9910</v>
      </c>
      <c r="E9" s="89" t="s">
        <v>82</v>
      </c>
      <c r="F9" s="89" t="s">
        <v>81</v>
      </c>
      <c r="G9" s="90">
        <v>50904</v>
      </c>
      <c r="H9" s="38" t="str">
        <f>_xlfn.XLOOKUP(G9,Data!$C:$C,Data!$C:$C,"")</f>
        <v/>
      </c>
      <c r="I9" s="89" t="s">
        <v>1598</v>
      </c>
      <c r="J9" s="89" t="s">
        <v>344</v>
      </c>
      <c r="K9" s="35" t="e">
        <f t="shared" si="0"/>
        <v>#VALUE!</v>
      </c>
    </row>
    <row r="10" spans="1:11" hidden="1" x14ac:dyDescent="0.35">
      <c r="A10" s="295" t="s">
        <v>1592</v>
      </c>
      <c r="B10" s="295" t="s">
        <v>1596</v>
      </c>
      <c r="C10" s="294">
        <v>527</v>
      </c>
      <c r="D10" s="294">
        <v>9927</v>
      </c>
      <c r="E10" s="292" t="s">
        <v>89</v>
      </c>
      <c r="F10" s="292" t="s">
        <v>88</v>
      </c>
      <c r="G10" s="329">
        <v>52701</v>
      </c>
      <c r="H10" s="38" t="str">
        <f>_xlfn.XLOOKUP(G10,Data!$C:$C,Data!$C:$C,"")</f>
        <v/>
      </c>
      <c r="I10" s="292" t="s">
        <v>90</v>
      </c>
      <c r="J10" s="292" t="s">
        <v>95</v>
      </c>
      <c r="K10" s="35" t="e">
        <f t="shared" si="0"/>
        <v>#VALUE!</v>
      </c>
    </row>
    <row r="11" spans="1:11" hidden="1" x14ac:dyDescent="0.35">
      <c r="A11" s="295" t="s">
        <v>1592</v>
      </c>
      <c r="B11" s="295" t="s">
        <v>1596</v>
      </c>
      <c r="C11" s="294">
        <v>527</v>
      </c>
      <c r="D11" s="294">
        <v>9927</v>
      </c>
      <c r="E11" s="292" t="s">
        <v>89</v>
      </c>
      <c r="F11" s="292" t="s">
        <v>88</v>
      </c>
      <c r="G11" s="329">
        <v>52705</v>
      </c>
      <c r="H11" s="38" t="str">
        <f>_xlfn.XLOOKUP(G11,Data!$C:$C,Data!$C:$C,"")</f>
        <v/>
      </c>
      <c r="I11" s="292" t="s">
        <v>97</v>
      </c>
      <c r="J11" s="292" t="s">
        <v>95</v>
      </c>
      <c r="K11" s="35" t="e">
        <f t="shared" si="0"/>
        <v>#VALUE!</v>
      </c>
    </row>
    <row r="12" spans="1:11" hidden="1" x14ac:dyDescent="0.35">
      <c r="A12" s="295" t="s">
        <v>1592</v>
      </c>
      <c r="B12" s="295" t="s">
        <v>1596</v>
      </c>
      <c r="C12" s="294">
        <v>527</v>
      </c>
      <c r="D12" s="294">
        <v>9927</v>
      </c>
      <c r="E12" s="292" t="s">
        <v>89</v>
      </c>
      <c r="F12" s="292" t="s">
        <v>88</v>
      </c>
      <c r="G12" s="329">
        <v>52706</v>
      </c>
      <c r="H12" s="38" t="str">
        <f>_xlfn.XLOOKUP(G12,Data!$C:$C,Data!$C:$C,"")</f>
        <v/>
      </c>
      <c r="I12" s="292" t="s">
        <v>99</v>
      </c>
      <c r="J12" s="292" t="s">
        <v>95</v>
      </c>
      <c r="K12" s="35" t="e">
        <f t="shared" si="0"/>
        <v>#VALUE!</v>
      </c>
    </row>
    <row r="13" spans="1:11" hidden="1" x14ac:dyDescent="0.35">
      <c r="A13" s="312" t="s">
        <v>1592</v>
      </c>
      <c r="B13" s="312" t="s">
        <v>1596</v>
      </c>
      <c r="C13" s="311">
        <v>528</v>
      </c>
      <c r="D13" s="311">
        <v>9928</v>
      </c>
      <c r="E13" s="309" t="s">
        <v>104</v>
      </c>
      <c r="F13" s="309" t="s">
        <v>1600</v>
      </c>
      <c r="G13" s="310">
        <v>52801</v>
      </c>
      <c r="H13" s="38" t="str">
        <f>_xlfn.XLOOKUP(G13,Data!$C:$C,Data!$C:$C,"")</f>
        <v/>
      </c>
      <c r="I13" s="309" t="s">
        <v>105</v>
      </c>
      <c r="J13" s="309" t="s">
        <v>95</v>
      </c>
      <c r="K13" s="35" t="e">
        <f t="shared" si="0"/>
        <v>#VALUE!</v>
      </c>
    </row>
    <row r="14" spans="1:11" hidden="1" x14ac:dyDescent="0.35">
      <c r="A14" s="312" t="s">
        <v>1592</v>
      </c>
      <c r="B14" s="312" t="s">
        <v>1596</v>
      </c>
      <c r="C14" s="311">
        <v>528</v>
      </c>
      <c r="D14" s="311">
        <v>9928</v>
      </c>
      <c r="E14" s="309" t="s">
        <v>104</v>
      </c>
      <c r="F14" s="309" t="s">
        <v>1600</v>
      </c>
      <c r="G14" s="310">
        <v>52802</v>
      </c>
      <c r="H14" s="38" t="str">
        <f>_xlfn.XLOOKUP(G14,Data!$C:$C,Data!$C:$C,"")</f>
        <v/>
      </c>
      <c r="I14" s="309" t="s">
        <v>110</v>
      </c>
      <c r="J14" s="309" t="s">
        <v>95</v>
      </c>
      <c r="K14" s="35" t="e">
        <f t="shared" si="0"/>
        <v>#VALUE!</v>
      </c>
    </row>
    <row r="15" spans="1:11" hidden="1" x14ac:dyDescent="0.35">
      <c r="A15" s="312" t="s">
        <v>1592</v>
      </c>
      <c r="B15" s="312" t="s">
        <v>1596</v>
      </c>
      <c r="C15" s="311">
        <v>528</v>
      </c>
      <c r="D15" s="311">
        <v>9928</v>
      </c>
      <c r="E15" s="309" t="s">
        <v>104</v>
      </c>
      <c r="F15" s="309" t="s">
        <v>1600</v>
      </c>
      <c r="G15" s="310">
        <v>52803</v>
      </c>
      <c r="H15" s="38" t="str">
        <f>_xlfn.XLOOKUP(G15,Data!$C:$C,Data!$C:$C,"")</f>
        <v/>
      </c>
      <c r="I15" s="309" t="s">
        <v>112</v>
      </c>
      <c r="J15" s="309" t="s">
        <v>95</v>
      </c>
      <c r="K15" s="35" t="e">
        <f t="shared" si="0"/>
        <v>#VALUE!</v>
      </c>
    </row>
    <row r="16" spans="1:11" hidden="1" x14ac:dyDescent="0.35">
      <c r="A16" s="312" t="s">
        <v>1592</v>
      </c>
      <c r="B16" s="312" t="s">
        <v>1596</v>
      </c>
      <c r="C16" s="311">
        <v>528</v>
      </c>
      <c r="D16" s="311">
        <v>9928</v>
      </c>
      <c r="E16" s="309" t="s">
        <v>104</v>
      </c>
      <c r="F16" s="309" t="s">
        <v>1600</v>
      </c>
      <c r="G16" s="310">
        <v>52804</v>
      </c>
      <c r="H16" s="38" t="str">
        <f>_xlfn.XLOOKUP(G16,Data!$C:$C,Data!$C:$C,"")</f>
        <v/>
      </c>
      <c r="I16" s="309" t="s">
        <v>114</v>
      </c>
      <c r="J16" s="309" t="s">
        <v>95</v>
      </c>
      <c r="K16" s="35" t="e">
        <f t="shared" si="0"/>
        <v>#VALUE!</v>
      </c>
    </row>
    <row r="17" spans="1:11" hidden="1" x14ac:dyDescent="0.35">
      <c r="A17" s="312" t="s">
        <v>1592</v>
      </c>
      <c r="B17" s="312" t="s">
        <v>1596</v>
      </c>
      <c r="C17" s="311">
        <v>528</v>
      </c>
      <c r="D17" s="311">
        <v>9928</v>
      </c>
      <c r="E17" s="309" t="s">
        <v>104</v>
      </c>
      <c r="F17" s="309" t="s">
        <v>1600</v>
      </c>
      <c r="G17" s="310">
        <v>52805</v>
      </c>
      <c r="H17" s="38" t="str">
        <f>_xlfn.XLOOKUP(G17,Data!$C:$C,Data!$C:$C,"")</f>
        <v/>
      </c>
      <c r="I17" s="309" t="s">
        <v>117</v>
      </c>
      <c r="J17" s="309" t="s">
        <v>95</v>
      </c>
      <c r="K17" s="35" t="e">
        <f t="shared" si="0"/>
        <v>#VALUE!</v>
      </c>
    </row>
    <row r="18" spans="1:11" hidden="1" x14ac:dyDescent="0.35">
      <c r="A18" s="227" t="s">
        <v>1592</v>
      </c>
      <c r="B18" s="227" t="s">
        <v>1601</v>
      </c>
      <c r="C18" s="226">
        <v>533</v>
      </c>
      <c r="D18" s="226">
        <v>9933</v>
      </c>
      <c r="E18" s="224" t="s">
        <v>1602</v>
      </c>
      <c r="F18" s="224" t="s">
        <v>1603</v>
      </c>
      <c r="G18" s="225">
        <v>53301</v>
      </c>
      <c r="H18" s="38" t="str">
        <f>_xlfn.XLOOKUP(G18,Data!$C:$C,Data!$C:$C,"")</f>
        <v/>
      </c>
      <c r="I18" s="224" t="s">
        <v>1604</v>
      </c>
      <c r="J18" s="224" t="s">
        <v>1605</v>
      </c>
      <c r="K18" s="35" t="e">
        <f t="shared" si="0"/>
        <v>#VALUE!</v>
      </c>
    </row>
    <row r="19" spans="1:11" hidden="1" x14ac:dyDescent="0.35">
      <c r="A19" s="88" t="s">
        <v>1592</v>
      </c>
      <c r="B19" s="88" t="s">
        <v>1601</v>
      </c>
      <c r="C19" s="87">
        <v>536</v>
      </c>
      <c r="D19" s="87">
        <v>9936</v>
      </c>
      <c r="E19" s="85" t="s">
        <v>121</v>
      </c>
      <c r="F19" s="85" t="s">
        <v>120</v>
      </c>
      <c r="G19" s="86">
        <v>53601</v>
      </c>
      <c r="H19" s="38" t="str">
        <f>_xlfn.XLOOKUP(G19,Data!$C:$C,Data!$C:$C,"")</f>
        <v/>
      </c>
      <c r="I19" s="85" t="s">
        <v>122</v>
      </c>
      <c r="J19" s="85" t="s">
        <v>127</v>
      </c>
      <c r="K19" s="35" t="e">
        <f t="shared" si="0"/>
        <v>#VALUE!</v>
      </c>
    </row>
    <row r="20" spans="1:11" hidden="1" x14ac:dyDescent="0.35">
      <c r="A20" s="174" t="s">
        <v>1592</v>
      </c>
      <c r="B20" s="174" t="s">
        <v>1601</v>
      </c>
      <c r="C20" s="173">
        <v>538</v>
      </c>
      <c r="D20" s="173">
        <v>9938</v>
      </c>
      <c r="E20" s="170" t="s">
        <v>131</v>
      </c>
      <c r="F20" s="170" t="s">
        <v>130</v>
      </c>
      <c r="G20" s="172">
        <v>53801</v>
      </c>
      <c r="H20" s="38" t="str">
        <f>_xlfn.XLOOKUP(G20,Data!$C:$C,Data!$C:$C,"")</f>
        <v/>
      </c>
      <c r="I20" s="170" t="s">
        <v>132</v>
      </c>
      <c r="J20" s="170" t="s">
        <v>137</v>
      </c>
      <c r="K20" s="35" t="e">
        <f t="shared" si="0"/>
        <v>#VALUE!</v>
      </c>
    </row>
    <row r="21" spans="1:11" hidden="1" x14ac:dyDescent="0.35">
      <c r="A21" s="174" t="s">
        <v>1592</v>
      </c>
      <c r="B21" s="174" t="s">
        <v>1601</v>
      </c>
      <c r="C21" s="173">
        <v>538</v>
      </c>
      <c r="D21" s="173">
        <v>9938</v>
      </c>
      <c r="E21" s="170" t="s">
        <v>131</v>
      </c>
      <c r="F21" s="170" t="s">
        <v>130</v>
      </c>
      <c r="G21" s="172">
        <v>53802</v>
      </c>
      <c r="H21" s="38" t="str">
        <f>_xlfn.XLOOKUP(G21,Data!$C:$C,Data!$C:$C,"")</f>
        <v/>
      </c>
      <c r="I21" s="170" t="s">
        <v>139</v>
      </c>
      <c r="J21" s="170" t="s">
        <v>137</v>
      </c>
      <c r="K21" s="35" t="e">
        <f t="shared" si="0"/>
        <v>#VALUE!</v>
      </c>
    </row>
    <row r="22" spans="1:11" hidden="1" x14ac:dyDescent="0.35">
      <c r="A22" s="174" t="s">
        <v>1592</v>
      </c>
      <c r="B22" s="174" t="s">
        <v>1601</v>
      </c>
      <c r="C22" s="173">
        <v>538</v>
      </c>
      <c r="D22" s="173">
        <v>9938</v>
      </c>
      <c r="E22" s="170" t="s">
        <v>131</v>
      </c>
      <c r="F22" s="170" t="s">
        <v>130</v>
      </c>
      <c r="G22" s="172">
        <v>53803</v>
      </c>
      <c r="H22" s="38" t="str">
        <f>_xlfn.XLOOKUP(G22,Data!$C:$C,Data!$C:$C,"")</f>
        <v/>
      </c>
      <c r="I22" s="170" t="s">
        <v>141</v>
      </c>
      <c r="J22" s="170" t="s">
        <v>137</v>
      </c>
      <c r="K22" s="35" t="e">
        <f t="shared" si="0"/>
        <v>#VALUE!</v>
      </c>
    </row>
    <row r="23" spans="1:11" hidden="1" x14ac:dyDescent="0.35">
      <c r="A23" s="174" t="s">
        <v>1592</v>
      </c>
      <c r="B23" s="174" t="s">
        <v>1601</v>
      </c>
      <c r="C23" s="173">
        <v>538</v>
      </c>
      <c r="D23" s="173">
        <v>9938</v>
      </c>
      <c r="E23" s="170" t="s">
        <v>131</v>
      </c>
      <c r="F23" s="170" t="s">
        <v>130</v>
      </c>
      <c r="G23" s="172">
        <v>53804</v>
      </c>
      <c r="H23" s="38" t="str">
        <f>_xlfn.XLOOKUP(G23,Data!$C:$C,Data!$C:$C,"")</f>
        <v/>
      </c>
      <c r="I23" s="170" t="s">
        <v>143</v>
      </c>
      <c r="J23" s="170" t="s">
        <v>137</v>
      </c>
      <c r="K23" s="35" t="e">
        <f t="shared" si="0"/>
        <v>#VALUE!</v>
      </c>
    </row>
    <row r="24" spans="1:11" hidden="1" x14ac:dyDescent="0.35">
      <c r="A24" s="174" t="s">
        <v>1592</v>
      </c>
      <c r="B24" s="174" t="s">
        <v>1601</v>
      </c>
      <c r="C24" s="173">
        <v>538</v>
      </c>
      <c r="D24" s="173">
        <v>9938</v>
      </c>
      <c r="E24" s="170" t="s">
        <v>131</v>
      </c>
      <c r="F24" s="170" t="s">
        <v>130</v>
      </c>
      <c r="G24" s="172">
        <v>53805</v>
      </c>
      <c r="H24" s="38" t="str">
        <f>_xlfn.XLOOKUP(G24,Data!$C:$C,Data!$C:$C,"")</f>
        <v/>
      </c>
      <c r="I24" s="170" t="s">
        <v>145</v>
      </c>
      <c r="J24" s="170" t="s">
        <v>137</v>
      </c>
      <c r="K24" s="35" t="e">
        <f t="shared" si="0"/>
        <v>#VALUE!</v>
      </c>
    </row>
    <row r="25" spans="1:11" hidden="1" x14ac:dyDescent="0.35">
      <c r="A25" s="88" t="s">
        <v>1592</v>
      </c>
      <c r="B25" s="88" t="s">
        <v>1601</v>
      </c>
      <c r="C25" s="87">
        <v>539</v>
      </c>
      <c r="D25" s="87">
        <v>9939</v>
      </c>
      <c r="E25" s="328" t="s">
        <v>149</v>
      </c>
      <c r="F25" s="85" t="s">
        <v>148</v>
      </c>
      <c r="G25" s="86">
        <v>53901</v>
      </c>
      <c r="H25" s="38" t="str">
        <f>_xlfn.XLOOKUP(G25,Data!$C:$C,Data!$C:$C,"")</f>
        <v/>
      </c>
      <c r="I25" s="85" t="s">
        <v>150</v>
      </c>
      <c r="J25" s="85" t="s">
        <v>155</v>
      </c>
      <c r="K25" s="35" t="e">
        <f t="shared" si="0"/>
        <v>#VALUE!</v>
      </c>
    </row>
    <row r="26" spans="1:11" hidden="1" x14ac:dyDescent="0.35">
      <c r="A26" s="88" t="s">
        <v>1592</v>
      </c>
      <c r="B26" s="88" t="s">
        <v>1601</v>
      </c>
      <c r="C26" s="87">
        <v>539</v>
      </c>
      <c r="D26" s="87">
        <v>9939</v>
      </c>
      <c r="E26" s="328" t="s">
        <v>149</v>
      </c>
      <c r="F26" s="85" t="s">
        <v>148</v>
      </c>
      <c r="G26" s="86">
        <v>53902</v>
      </c>
      <c r="H26" s="38" t="str">
        <f>_xlfn.XLOOKUP(G26,Data!$C:$C,Data!$C:$C,"")</f>
        <v/>
      </c>
      <c r="I26" s="85" t="s">
        <v>157</v>
      </c>
      <c r="J26" s="85" t="s">
        <v>155</v>
      </c>
      <c r="K26" s="35" t="e">
        <f t="shared" si="0"/>
        <v>#VALUE!</v>
      </c>
    </row>
    <row r="27" spans="1:11" hidden="1" x14ac:dyDescent="0.35">
      <c r="A27" s="88" t="s">
        <v>1592</v>
      </c>
      <c r="B27" s="88" t="s">
        <v>1601</v>
      </c>
      <c r="C27" s="87">
        <v>539</v>
      </c>
      <c r="D27" s="87">
        <v>9939</v>
      </c>
      <c r="E27" s="328" t="s">
        <v>149</v>
      </c>
      <c r="F27" s="85" t="s">
        <v>148</v>
      </c>
      <c r="G27" s="86">
        <v>53903</v>
      </c>
      <c r="H27" s="38" t="str">
        <f>_xlfn.XLOOKUP(G27,Data!$C:$C,Data!$C:$C,"")</f>
        <v/>
      </c>
      <c r="I27" s="85" t="s">
        <v>159</v>
      </c>
      <c r="J27" s="85" t="s">
        <v>155</v>
      </c>
      <c r="K27" s="35" t="e">
        <f t="shared" si="0"/>
        <v>#VALUE!</v>
      </c>
    </row>
    <row r="28" spans="1:11" hidden="1" x14ac:dyDescent="0.35">
      <c r="A28" s="327" t="s">
        <v>1592</v>
      </c>
      <c r="B28" s="327" t="s">
        <v>1601</v>
      </c>
      <c r="C28" s="326">
        <v>540</v>
      </c>
      <c r="D28" s="326">
        <v>9940</v>
      </c>
      <c r="E28" s="325" t="s">
        <v>163</v>
      </c>
      <c r="F28" s="323" t="s">
        <v>162</v>
      </c>
      <c r="G28" s="324">
        <v>54001</v>
      </c>
      <c r="H28" s="38" t="str">
        <f>_xlfn.XLOOKUP(G28,Data!$C:$C,Data!$C:$C,"")</f>
        <v/>
      </c>
      <c r="I28" s="323" t="s">
        <v>164</v>
      </c>
      <c r="J28" s="323" t="s">
        <v>169</v>
      </c>
      <c r="K28" s="35" t="e">
        <f t="shared" si="0"/>
        <v>#VALUE!</v>
      </c>
    </row>
    <row r="29" spans="1:11" hidden="1" x14ac:dyDescent="0.35">
      <c r="A29" s="299" t="s">
        <v>1592</v>
      </c>
      <c r="B29" s="299" t="s">
        <v>1601</v>
      </c>
      <c r="C29" s="298">
        <v>560</v>
      </c>
      <c r="D29" s="298">
        <v>9960</v>
      </c>
      <c r="E29" s="296" t="s">
        <v>173</v>
      </c>
      <c r="F29" s="296" t="s">
        <v>172</v>
      </c>
      <c r="G29" s="297">
        <v>56001</v>
      </c>
      <c r="H29" s="38" t="str">
        <f>_xlfn.XLOOKUP(G29,Data!$C:$C,Data!$C:$C,"")</f>
        <v/>
      </c>
      <c r="I29" s="296" t="s">
        <v>174</v>
      </c>
      <c r="J29" s="296" t="s">
        <v>179</v>
      </c>
      <c r="K29" s="35" t="e">
        <f t="shared" si="0"/>
        <v>#VALUE!</v>
      </c>
    </row>
    <row r="30" spans="1:11" x14ac:dyDescent="0.35">
      <c r="A30" s="299" t="s">
        <v>1592</v>
      </c>
      <c r="B30" s="299" t="s">
        <v>1596</v>
      </c>
      <c r="C30" s="298">
        <v>564</v>
      </c>
      <c r="D30" s="298">
        <v>9964</v>
      </c>
      <c r="E30" s="296" t="s">
        <v>183</v>
      </c>
      <c r="F30" s="296" t="s">
        <v>182</v>
      </c>
      <c r="G30" s="322">
        <v>56400</v>
      </c>
      <c r="H30" s="38" t="str">
        <f>_xlfn.XLOOKUP(G30,Data!$C:$C,Data!$C:$C,"")</f>
        <v/>
      </c>
      <c r="I30" s="321" t="s">
        <v>1606</v>
      </c>
      <c r="J30" s="296"/>
      <c r="K30" s="35" t="e">
        <f t="shared" si="0"/>
        <v>#VALUE!</v>
      </c>
    </row>
    <row r="31" spans="1:11" hidden="1" x14ac:dyDescent="0.35">
      <c r="A31" s="227" t="s">
        <v>1592</v>
      </c>
      <c r="B31" s="227" t="s">
        <v>1601</v>
      </c>
      <c r="C31" s="226">
        <v>566</v>
      </c>
      <c r="D31" s="226">
        <v>9966</v>
      </c>
      <c r="E31" s="224" t="s">
        <v>189</v>
      </c>
      <c r="F31" s="224" t="s">
        <v>188</v>
      </c>
      <c r="G31" s="320">
        <v>56601</v>
      </c>
      <c r="H31" s="38" t="str">
        <f>_xlfn.XLOOKUP(G31,Data!$C:$C,Data!$C:$C,"")</f>
        <v/>
      </c>
      <c r="I31" s="319" t="s">
        <v>190</v>
      </c>
      <c r="J31" s="224" t="s">
        <v>179</v>
      </c>
      <c r="K31" s="35" t="e">
        <f t="shared" si="0"/>
        <v>#VALUE!</v>
      </c>
    </row>
    <row r="32" spans="1:11" hidden="1" x14ac:dyDescent="0.35">
      <c r="A32" s="227" t="s">
        <v>1592</v>
      </c>
      <c r="B32" s="227" t="s">
        <v>1601</v>
      </c>
      <c r="C32" s="226">
        <v>566</v>
      </c>
      <c r="D32" s="226">
        <v>9966</v>
      </c>
      <c r="E32" s="224" t="s">
        <v>189</v>
      </c>
      <c r="F32" s="224" t="s">
        <v>188</v>
      </c>
      <c r="G32" s="320">
        <v>56602</v>
      </c>
      <c r="H32" s="38" t="str">
        <f>_xlfn.XLOOKUP(G32,Data!$C:$C,Data!$C:$C,"")</f>
        <v/>
      </c>
      <c r="I32" s="319" t="s">
        <v>196</v>
      </c>
      <c r="J32" s="224" t="s">
        <v>179</v>
      </c>
      <c r="K32" s="35" t="e">
        <f t="shared" si="0"/>
        <v>#VALUE!</v>
      </c>
    </row>
    <row r="33" spans="1:11" hidden="1" x14ac:dyDescent="0.35">
      <c r="A33" s="227" t="s">
        <v>1592</v>
      </c>
      <c r="B33" s="227" t="s">
        <v>1601</v>
      </c>
      <c r="C33" s="226">
        <v>566</v>
      </c>
      <c r="D33" s="226">
        <v>9966</v>
      </c>
      <c r="E33" s="224" t="s">
        <v>189</v>
      </c>
      <c r="F33" s="224" t="s">
        <v>188</v>
      </c>
      <c r="G33" s="320">
        <v>56603</v>
      </c>
      <c r="H33" s="38" t="str">
        <f>_xlfn.XLOOKUP(G33,Data!$C:$C,Data!$C:$C,"")</f>
        <v/>
      </c>
      <c r="I33" s="319" t="s">
        <v>199</v>
      </c>
      <c r="J33" s="224" t="s">
        <v>179</v>
      </c>
      <c r="K33" s="35" t="e">
        <f t="shared" si="0"/>
        <v>#VALUE!</v>
      </c>
    </row>
    <row r="34" spans="1:11" hidden="1" x14ac:dyDescent="0.35">
      <c r="A34" s="227" t="s">
        <v>1592</v>
      </c>
      <c r="B34" s="227" t="s">
        <v>1601</v>
      </c>
      <c r="C34" s="226">
        <v>566</v>
      </c>
      <c r="D34" s="226">
        <v>9966</v>
      </c>
      <c r="E34" s="224" t="s">
        <v>189</v>
      </c>
      <c r="F34" s="224" t="s">
        <v>188</v>
      </c>
      <c r="G34" s="320">
        <v>56604</v>
      </c>
      <c r="H34" s="38" t="str">
        <f>_xlfn.XLOOKUP(G34,Data!$C:$C,Data!$C:$C,"")</f>
        <v/>
      </c>
      <c r="I34" s="319" t="s">
        <v>202</v>
      </c>
      <c r="J34" s="224" t="s">
        <v>179</v>
      </c>
      <c r="K34" s="35" t="e">
        <f t="shared" si="0"/>
        <v>#VALUE!</v>
      </c>
    </row>
    <row r="35" spans="1:11" hidden="1" x14ac:dyDescent="0.35">
      <c r="A35" s="227" t="s">
        <v>1592</v>
      </c>
      <c r="B35" s="227" t="s">
        <v>1601</v>
      </c>
      <c r="C35" s="226">
        <v>566</v>
      </c>
      <c r="D35" s="226">
        <v>9966</v>
      </c>
      <c r="E35" s="224" t="s">
        <v>189</v>
      </c>
      <c r="F35" s="224" t="s">
        <v>188</v>
      </c>
      <c r="G35" s="320">
        <v>56605</v>
      </c>
      <c r="H35" s="38" t="str">
        <f>_xlfn.XLOOKUP(G35,Data!$C:$C,Data!$C:$C,"")</f>
        <v/>
      </c>
      <c r="I35" s="319" t="s">
        <v>205</v>
      </c>
      <c r="J35" s="224" t="s">
        <v>179</v>
      </c>
      <c r="K35" s="35" t="e">
        <f t="shared" si="0"/>
        <v>#VALUE!</v>
      </c>
    </row>
    <row r="36" spans="1:11" hidden="1" x14ac:dyDescent="0.35">
      <c r="A36" s="227" t="s">
        <v>1592</v>
      </c>
      <c r="B36" s="227" t="s">
        <v>1601</v>
      </c>
      <c r="C36" s="226">
        <v>566</v>
      </c>
      <c r="D36" s="226">
        <v>9966</v>
      </c>
      <c r="E36" s="224" t="s">
        <v>189</v>
      </c>
      <c r="F36" s="224" t="s">
        <v>188</v>
      </c>
      <c r="G36" s="320">
        <v>56606</v>
      </c>
      <c r="H36" s="38" t="str">
        <f>_xlfn.XLOOKUP(G36,Data!$C:$C,Data!$C:$C,"")</f>
        <v/>
      </c>
      <c r="I36" s="319" t="s">
        <v>207</v>
      </c>
      <c r="J36" s="224" t="s">
        <v>179</v>
      </c>
      <c r="K36" s="35" t="e">
        <f t="shared" si="0"/>
        <v>#VALUE!</v>
      </c>
    </row>
    <row r="37" spans="1:11" hidden="1" x14ac:dyDescent="0.35">
      <c r="A37" s="227" t="s">
        <v>1592</v>
      </c>
      <c r="B37" s="227" t="s">
        <v>1601</v>
      </c>
      <c r="C37" s="226">
        <v>566</v>
      </c>
      <c r="D37" s="226">
        <v>9966</v>
      </c>
      <c r="E37" s="224" t="s">
        <v>189</v>
      </c>
      <c r="F37" s="224" t="s">
        <v>188</v>
      </c>
      <c r="G37" s="320">
        <v>56607</v>
      </c>
      <c r="H37" s="38" t="str">
        <f>_xlfn.XLOOKUP(G37,Data!$C:$C,Data!$C:$C,"")</f>
        <v/>
      </c>
      <c r="I37" s="319" t="s">
        <v>210</v>
      </c>
      <c r="J37" s="224" t="s">
        <v>179</v>
      </c>
      <c r="K37" s="35" t="e">
        <f t="shared" si="0"/>
        <v>#VALUE!</v>
      </c>
    </row>
    <row r="38" spans="1:11" hidden="1" x14ac:dyDescent="0.35">
      <c r="A38" s="227" t="s">
        <v>1592</v>
      </c>
      <c r="B38" s="227" t="s">
        <v>1601</v>
      </c>
      <c r="C38" s="226">
        <v>566</v>
      </c>
      <c r="D38" s="226">
        <v>9966</v>
      </c>
      <c r="E38" s="224" t="s">
        <v>189</v>
      </c>
      <c r="F38" s="224" t="s">
        <v>188</v>
      </c>
      <c r="G38" s="320">
        <v>56608</v>
      </c>
      <c r="H38" s="38" t="str">
        <f>_xlfn.XLOOKUP(G38,Data!$C:$C,Data!$C:$C,"")</f>
        <v/>
      </c>
      <c r="I38" s="319" t="s">
        <v>212</v>
      </c>
      <c r="J38" s="224" t="s">
        <v>179</v>
      </c>
      <c r="K38" s="35" t="e">
        <f t="shared" si="0"/>
        <v>#VALUE!</v>
      </c>
    </row>
    <row r="39" spans="1:11" hidden="1" x14ac:dyDescent="0.35">
      <c r="A39" s="227" t="s">
        <v>1592</v>
      </c>
      <c r="B39" s="227" t="s">
        <v>1601</v>
      </c>
      <c r="C39" s="226">
        <v>566</v>
      </c>
      <c r="D39" s="226">
        <v>9966</v>
      </c>
      <c r="E39" s="224" t="s">
        <v>189</v>
      </c>
      <c r="F39" s="224" t="s">
        <v>188</v>
      </c>
      <c r="G39" s="320">
        <v>56610</v>
      </c>
      <c r="H39" s="38" t="str">
        <f>_xlfn.XLOOKUP(G39,Data!$C:$C,Data!$C:$C,"")</f>
        <v/>
      </c>
      <c r="I39" s="319" t="s">
        <v>214</v>
      </c>
      <c r="J39" s="224" t="s">
        <v>179</v>
      </c>
      <c r="K39" s="35" t="e">
        <f t="shared" si="0"/>
        <v>#VALUE!</v>
      </c>
    </row>
    <row r="40" spans="1:11" hidden="1" x14ac:dyDescent="0.35">
      <c r="A40" s="174" t="s">
        <v>1592</v>
      </c>
      <c r="B40" s="174" t="s">
        <v>1601</v>
      </c>
      <c r="C40" s="173">
        <v>578</v>
      </c>
      <c r="D40" s="173">
        <v>9978</v>
      </c>
      <c r="E40" s="170" t="s">
        <v>219</v>
      </c>
      <c r="F40" s="170" t="s">
        <v>218</v>
      </c>
      <c r="G40" s="318">
        <v>57801</v>
      </c>
      <c r="H40" s="38" t="str">
        <f>_xlfn.XLOOKUP(G40,Data!$C:$C,Data!$C:$C,"")</f>
        <v/>
      </c>
      <c r="I40" s="170" t="s">
        <v>220</v>
      </c>
      <c r="J40" s="170" t="s">
        <v>225</v>
      </c>
      <c r="K40" s="35" t="e">
        <f t="shared" si="0"/>
        <v>#VALUE!</v>
      </c>
    </row>
    <row r="41" spans="1:11" hidden="1" x14ac:dyDescent="0.35">
      <c r="A41" s="317" t="s">
        <v>1592</v>
      </c>
      <c r="B41" s="317" t="s">
        <v>1601</v>
      </c>
      <c r="C41" s="317">
        <v>579</v>
      </c>
      <c r="D41" s="317">
        <v>9979</v>
      </c>
      <c r="E41" s="316" t="s">
        <v>229</v>
      </c>
      <c r="F41" s="315" t="s">
        <v>228</v>
      </c>
      <c r="G41" s="314">
        <v>57901</v>
      </c>
      <c r="H41" s="38" t="str">
        <f>_xlfn.XLOOKUP(G41,Data!$C:$C,Data!$C:$C,"")</f>
        <v/>
      </c>
      <c r="I41" s="313" t="s">
        <v>230</v>
      </c>
      <c r="J41" s="313" t="s">
        <v>225</v>
      </c>
      <c r="K41" s="35" t="e">
        <f t="shared" si="0"/>
        <v>#VALUE!</v>
      </c>
    </row>
    <row r="42" spans="1:11" hidden="1" x14ac:dyDescent="0.35">
      <c r="A42" s="312" t="s">
        <v>1592</v>
      </c>
      <c r="B42" s="312" t="s">
        <v>1601</v>
      </c>
      <c r="C42" s="311">
        <v>580</v>
      </c>
      <c r="D42" s="311">
        <v>9980</v>
      </c>
      <c r="E42" s="309" t="s">
        <v>237</v>
      </c>
      <c r="F42" s="309" t="s">
        <v>236</v>
      </c>
      <c r="G42" s="310">
        <v>58001</v>
      </c>
      <c r="H42" s="38" t="str">
        <f>_xlfn.XLOOKUP(G42,Data!$C:$C,Data!$C:$C,"")</f>
        <v/>
      </c>
      <c r="I42" s="309" t="s">
        <v>238</v>
      </c>
      <c r="J42" s="309" t="s">
        <v>243</v>
      </c>
      <c r="K42" s="35" t="e">
        <f t="shared" si="0"/>
        <v>#VALUE!</v>
      </c>
    </row>
    <row r="43" spans="1:11" x14ac:dyDescent="0.35">
      <c r="A43" s="308" t="s">
        <v>1592</v>
      </c>
      <c r="B43" s="308" t="s">
        <v>1601</v>
      </c>
      <c r="C43" s="307">
        <v>582</v>
      </c>
      <c r="D43" s="307">
        <v>9982</v>
      </c>
      <c r="E43" s="304" t="s">
        <v>247</v>
      </c>
      <c r="F43" s="304" t="s">
        <v>246</v>
      </c>
      <c r="G43" s="306">
        <v>58200</v>
      </c>
      <c r="H43" s="38" t="str">
        <f>_xlfn.XLOOKUP(G43,Data!$C:$C,Data!$C:$C,"")</f>
        <v/>
      </c>
      <c r="I43" s="305" t="s">
        <v>1606</v>
      </c>
      <c r="J43" s="304"/>
      <c r="K43" s="35" t="e">
        <f t="shared" si="0"/>
        <v>#VALUE!</v>
      </c>
    </row>
    <row r="44" spans="1:11" hidden="1" x14ac:dyDescent="0.35">
      <c r="A44" s="71" t="s">
        <v>1592</v>
      </c>
      <c r="B44" s="71" t="s">
        <v>1601</v>
      </c>
      <c r="C44" s="70">
        <v>585</v>
      </c>
      <c r="D44" s="70">
        <v>9985</v>
      </c>
      <c r="E44" s="67" t="s">
        <v>253</v>
      </c>
      <c r="F44" s="67" t="s">
        <v>252</v>
      </c>
      <c r="G44" s="69">
        <v>58501</v>
      </c>
      <c r="H44" s="38" t="str">
        <f>_xlfn.XLOOKUP(G44,Data!$C:$C,Data!$C:$C,"")</f>
        <v/>
      </c>
      <c r="I44" s="67" t="s">
        <v>254</v>
      </c>
      <c r="J44" s="67" t="s">
        <v>259</v>
      </c>
      <c r="K44" s="35" t="e">
        <f t="shared" si="0"/>
        <v>#VALUE!</v>
      </c>
    </row>
    <row r="45" spans="1:11" hidden="1" x14ac:dyDescent="0.35">
      <c r="A45" s="71" t="s">
        <v>1592</v>
      </c>
      <c r="B45" s="71" t="s">
        <v>1601</v>
      </c>
      <c r="C45" s="70">
        <v>585</v>
      </c>
      <c r="D45" s="70">
        <v>9985</v>
      </c>
      <c r="E45" s="67" t="s">
        <v>253</v>
      </c>
      <c r="F45" s="67" t="s">
        <v>252</v>
      </c>
      <c r="G45" s="69">
        <v>58502</v>
      </c>
      <c r="H45" s="38" t="str">
        <f>_xlfn.XLOOKUP(G45,Data!$C:$C,Data!$C:$C,"")</f>
        <v/>
      </c>
      <c r="I45" s="67" t="s">
        <v>261</v>
      </c>
      <c r="J45" s="67" t="s">
        <v>259</v>
      </c>
      <c r="K45" s="35" t="e">
        <f t="shared" si="0"/>
        <v>#VALUE!</v>
      </c>
    </row>
    <row r="46" spans="1:11" hidden="1" x14ac:dyDescent="0.35">
      <c r="A46" s="174" t="s">
        <v>1592</v>
      </c>
      <c r="B46" s="174" t="s">
        <v>1601</v>
      </c>
      <c r="C46" s="173">
        <v>586</v>
      </c>
      <c r="D46" s="173">
        <v>9986</v>
      </c>
      <c r="E46" s="170" t="s">
        <v>266</v>
      </c>
      <c r="F46" s="170" t="s">
        <v>265</v>
      </c>
      <c r="G46" s="172">
        <v>58601</v>
      </c>
      <c r="H46" s="38" t="str">
        <f>_xlfn.XLOOKUP(G46,Data!$C:$C,Data!$C:$C,"")</f>
        <v/>
      </c>
      <c r="I46" s="170" t="s">
        <v>267</v>
      </c>
      <c r="J46" s="170" t="s">
        <v>259</v>
      </c>
      <c r="K46" s="35" t="e">
        <f t="shared" si="0"/>
        <v>#VALUE!</v>
      </c>
    </row>
    <row r="47" spans="1:11" hidden="1" x14ac:dyDescent="0.35">
      <c r="A47" s="174" t="s">
        <v>1592</v>
      </c>
      <c r="B47" s="174" t="s">
        <v>1601</v>
      </c>
      <c r="C47" s="173">
        <v>586</v>
      </c>
      <c r="D47" s="173">
        <v>9986</v>
      </c>
      <c r="E47" s="170" t="s">
        <v>266</v>
      </c>
      <c r="F47" s="170" t="s">
        <v>265</v>
      </c>
      <c r="G47" s="172">
        <v>58602</v>
      </c>
      <c r="H47" s="38" t="str">
        <f>_xlfn.XLOOKUP(G47,Data!$C:$C,Data!$C:$C,"")</f>
        <v/>
      </c>
      <c r="I47" s="170" t="s">
        <v>273</v>
      </c>
      <c r="J47" s="170" t="s">
        <v>259</v>
      </c>
      <c r="K47" s="35" t="e">
        <f t="shared" si="0"/>
        <v>#VALUE!</v>
      </c>
    </row>
    <row r="48" spans="1:11" hidden="1" x14ac:dyDescent="0.35">
      <c r="A48" s="159" t="s">
        <v>1592</v>
      </c>
      <c r="B48" s="159" t="s">
        <v>1601</v>
      </c>
      <c r="C48" s="158">
        <v>587</v>
      </c>
      <c r="D48" s="158">
        <v>9987</v>
      </c>
      <c r="E48" s="156" t="s">
        <v>277</v>
      </c>
      <c r="F48" s="156" t="s">
        <v>276</v>
      </c>
      <c r="G48" s="157">
        <v>58701</v>
      </c>
      <c r="H48" s="38" t="str">
        <f>_xlfn.XLOOKUP(G48,Data!$C:$C,Data!$C:$C,"")</f>
        <v/>
      </c>
      <c r="I48" s="156" t="s">
        <v>278</v>
      </c>
      <c r="J48" s="156" t="s">
        <v>259</v>
      </c>
      <c r="K48" s="35" t="e">
        <f t="shared" si="0"/>
        <v>#VALUE!</v>
      </c>
    </row>
    <row r="49" spans="1:11" hidden="1" x14ac:dyDescent="0.35">
      <c r="A49" s="159" t="s">
        <v>1592</v>
      </c>
      <c r="B49" s="159" t="s">
        <v>1601</v>
      </c>
      <c r="C49" s="158">
        <v>587</v>
      </c>
      <c r="D49" s="158">
        <v>9987</v>
      </c>
      <c r="E49" s="156" t="s">
        <v>277</v>
      </c>
      <c r="F49" s="156" t="s">
        <v>276</v>
      </c>
      <c r="G49" s="157">
        <v>58702</v>
      </c>
      <c r="H49" s="38" t="str">
        <f>_xlfn.XLOOKUP(G49,Data!$C:$C,Data!$C:$C,"")</f>
        <v/>
      </c>
      <c r="I49" s="156" t="s">
        <v>284</v>
      </c>
      <c r="J49" s="156" t="s">
        <v>259</v>
      </c>
      <c r="K49" s="35" t="e">
        <f t="shared" si="0"/>
        <v>#VALUE!</v>
      </c>
    </row>
    <row r="50" spans="1:11" hidden="1" x14ac:dyDescent="0.35">
      <c r="A50" s="159" t="s">
        <v>1592</v>
      </c>
      <c r="B50" s="159" t="s">
        <v>1601</v>
      </c>
      <c r="C50" s="158">
        <v>587</v>
      </c>
      <c r="D50" s="158">
        <v>9987</v>
      </c>
      <c r="E50" s="156" t="s">
        <v>277</v>
      </c>
      <c r="F50" s="156" t="s">
        <v>276</v>
      </c>
      <c r="G50" s="157">
        <v>58703</v>
      </c>
      <c r="H50" s="38" t="str">
        <f>_xlfn.XLOOKUP(G50,Data!$C:$C,Data!$C:$C,"")</f>
        <v/>
      </c>
      <c r="I50" s="156" t="s">
        <v>286</v>
      </c>
      <c r="J50" s="156" t="s">
        <v>259</v>
      </c>
      <c r="K50" s="35" t="e">
        <f t="shared" si="0"/>
        <v>#VALUE!</v>
      </c>
    </row>
    <row r="51" spans="1:11" hidden="1" x14ac:dyDescent="0.35">
      <c r="A51" s="159" t="s">
        <v>1592</v>
      </c>
      <c r="B51" s="159" t="s">
        <v>1601</v>
      </c>
      <c r="C51" s="158">
        <v>587</v>
      </c>
      <c r="D51" s="158">
        <v>9987</v>
      </c>
      <c r="E51" s="156" t="s">
        <v>277</v>
      </c>
      <c r="F51" s="156" t="s">
        <v>276</v>
      </c>
      <c r="G51" s="157">
        <v>58704</v>
      </c>
      <c r="H51" s="38" t="str">
        <f>_xlfn.XLOOKUP(G51,Data!$C:$C,Data!$C:$C,"")</f>
        <v/>
      </c>
      <c r="I51" s="156" t="s">
        <v>1607</v>
      </c>
      <c r="J51" s="156" t="s">
        <v>259</v>
      </c>
      <c r="K51" s="35" t="e">
        <f t="shared" si="0"/>
        <v>#VALUE!</v>
      </c>
    </row>
    <row r="52" spans="1:11" hidden="1" x14ac:dyDescent="0.35">
      <c r="A52" s="159" t="s">
        <v>1592</v>
      </c>
      <c r="B52" s="159" t="s">
        <v>1601</v>
      </c>
      <c r="C52" s="158">
        <v>587</v>
      </c>
      <c r="D52" s="158">
        <v>9987</v>
      </c>
      <c r="E52" s="156" t="s">
        <v>277</v>
      </c>
      <c r="F52" s="156" t="s">
        <v>276</v>
      </c>
      <c r="G52" s="157">
        <v>58705</v>
      </c>
      <c r="H52" s="38" t="str">
        <f>_xlfn.XLOOKUP(G52,Data!$C:$C,Data!$C:$C,"")</f>
        <v/>
      </c>
      <c r="I52" s="156" t="s">
        <v>291</v>
      </c>
      <c r="J52" s="156" t="s">
        <v>259</v>
      </c>
      <c r="K52" s="35" t="e">
        <f t="shared" si="0"/>
        <v>#VALUE!</v>
      </c>
    </row>
    <row r="53" spans="1:11" hidden="1" x14ac:dyDescent="0.35">
      <c r="A53" s="159" t="s">
        <v>1592</v>
      </c>
      <c r="B53" s="159" t="s">
        <v>1601</v>
      </c>
      <c r="C53" s="158">
        <v>587</v>
      </c>
      <c r="D53" s="158">
        <v>9987</v>
      </c>
      <c r="E53" s="156" t="s">
        <v>277</v>
      </c>
      <c r="F53" s="156" t="s">
        <v>276</v>
      </c>
      <c r="G53" s="157">
        <v>58706</v>
      </c>
      <c r="H53" s="38" t="str">
        <f>_xlfn.XLOOKUP(G53,Data!$C:$C,Data!$C:$C,"")</f>
        <v/>
      </c>
      <c r="I53" s="156" t="s">
        <v>293</v>
      </c>
      <c r="J53" s="156" t="s">
        <v>259</v>
      </c>
      <c r="K53" s="35" t="e">
        <f t="shared" si="0"/>
        <v>#VALUE!</v>
      </c>
    </row>
    <row r="54" spans="1:11" hidden="1" x14ac:dyDescent="0.35">
      <c r="A54" s="159" t="s">
        <v>1592</v>
      </c>
      <c r="B54" s="159" t="s">
        <v>1601</v>
      </c>
      <c r="C54" s="158">
        <v>587</v>
      </c>
      <c r="D54" s="158">
        <v>9987</v>
      </c>
      <c r="E54" s="156" t="s">
        <v>277</v>
      </c>
      <c r="F54" s="156" t="s">
        <v>276</v>
      </c>
      <c r="G54" s="157">
        <v>58707</v>
      </c>
      <c r="H54" s="38" t="str">
        <f>_xlfn.XLOOKUP(G54,Data!$C:$C,Data!$C:$C,"")</f>
        <v/>
      </c>
      <c r="I54" s="156" t="s">
        <v>295</v>
      </c>
      <c r="J54" s="156" t="s">
        <v>259</v>
      </c>
      <c r="K54" s="35" t="e">
        <f t="shared" si="0"/>
        <v>#VALUE!</v>
      </c>
    </row>
    <row r="55" spans="1:11" hidden="1" x14ac:dyDescent="0.35">
      <c r="A55" s="303" t="s">
        <v>1592</v>
      </c>
      <c r="B55" s="303" t="s">
        <v>1601</v>
      </c>
      <c r="C55" s="302">
        <v>588</v>
      </c>
      <c r="D55" s="302">
        <v>9988</v>
      </c>
      <c r="E55" s="300" t="s">
        <v>298</v>
      </c>
      <c r="F55" s="300" t="s">
        <v>10</v>
      </c>
      <c r="G55" s="301">
        <v>58801</v>
      </c>
      <c r="H55" s="38" t="str">
        <f>_xlfn.XLOOKUP(G55,Data!$C:$C,Data!$C:$C,"")</f>
        <v/>
      </c>
      <c r="I55" s="300" t="s">
        <v>14</v>
      </c>
      <c r="J55" s="300" t="s">
        <v>259</v>
      </c>
      <c r="K55" s="35" t="e">
        <f t="shared" si="0"/>
        <v>#VALUE!</v>
      </c>
    </row>
    <row r="56" spans="1:11" hidden="1" x14ac:dyDescent="0.35">
      <c r="A56" s="299" t="s">
        <v>1592</v>
      </c>
      <c r="B56" s="299" t="s">
        <v>1596</v>
      </c>
      <c r="C56" s="298">
        <v>593</v>
      </c>
      <c r="D56" s="298">
        <v>9993</v>
      </c>
      <c r="E56" s="296" t="s">
        <v>305</v>
      </c>
      <c r="F56" s="296" t="s">
        <v>304</v>
      </c>
      <c r="G56" s="297">
        <v>59301</v>
      </c>
      <c r="H56" s="38" t="str">
        <f>_xlfn.XLOOKUP(G56,Data!$C:$C,Data!$C:$C,"")</f>
        <v/>
      </c>
      <c r="I56" s="296" t="s">
        <v>306</v>
      </c>
      <c r="J56" s="296" t="s">
        <v>66</v>
      </c>
      <c r="K56" s="35" t="e">
        <f t="shared" si="0"/>
        <v>#VALUE!</v>
      </c>
    </row>
    <row r="57" spans="1:11" hidden="1" x14ac:dyDescent="0.35">
      <c r="A57" s="295" t="s">
        <v>1592</v>
      </c>
      <c r="B57" s="295" t="s">
        <v>1601</v>
      </c>
      <c r="C57" s="294">
        <v>594</v>
      </c>
      <c r="D57" s="294">
        <v>9994</v>
      </c>
      <c r="E57" s="292" t="s">
        <v>313</v>
      </c>
      <c r="F57" s="292" t="s">
        <v>312</v>
      </c>
      <c r="G57" s="293">
        <v>59401</v>
      </c>
      <c r="H57" s="38" t="str">
        <f>_xlfn.XLOOKUP(G57,Data!$C:$C,Data!$C:$C,"")</f>
        <v/>
      </c>
      <c r="I57" s="292" t="s">
        <v>314</v>
      </c>
      <c r="J57" s="292" t="s">
        <v>319</v>
      </c>
      <c r="K57" s="35" t="e">
        <f t="shared" si="0"/>
        <v>#VALUE!</v>
      </c>
    </row>
    <row r="58" spans="1:11" hidden="1" x14ac:dyDescent="0.35">
      <c r="A58" s="295" t="s">
        <v>1592</v>
      </c>
      <c r="B58" s="295" t="s">
        <v>1601</v>
      </c>
      <c r="C58" s="294">
        <v>594</v>
      </c>
      <c r="D58" s="294">
        <v>9994</v>
      </c>
      <c r="E58" s="292" t="s">
        <v>313</v>
      </c>
      <c r="F58" s="292" t="s">
        <v>312</v>
      </c>
      <c r="G58" s="293">
        <v>59402</v>
      </c>
      <c r="H58" s="38" t="str">
        <f>_xlfn.XLOOKUP(G58,Data!$C:$C,Data!$C:$C,"")</f>
        <v/>
      </c>
      <c r="I58" s="292" t="s">
        <v>321</v>
      </c>
      <c r="J58" s="292" t="s">
        <v>319</v>
      </c>
      <c r="K58" s="35" t="e">
        <f t="shared" si="0"/>
        <v>#VALUE!</v>
      </c>
    </row>
    <row r="59" spans="1:11" hidden="1" x14ac:dyDescent="0.35">
      <c r="A59" s="295" t="s">
        <v>1592</v>
      </c>
      <c r="B59" s="295" t="s">
        <v>1601</v>
      </c>
      <c r="C59" s="294">
        <v>594</v>
      </c>
      <c r="D59" s="294">
        <v>9994</v>
      </c>
      <c r="E59" s="292" t="s">
        <v>313</v>
      </c>
      <c r="F59" s="292" t="s">
        <v>312</v>
      </c>
      <c r="G59" s="293">
        <v>59403</v>
      </c>
      <c r="H59" s="38" t="str">
        <f>_xlfn.XLOOKUP(G59,Data!$C:$C,Data!$C:$C,"")</f>
        <v/>
      </c>
      <c r="I59" s="292" t="s">
        <v>324</v>
      </c>
      <c r="J59" s="292" t="s">
        <v>319</v>
      </c>
      <c r="K59" s="35" t="e">
        <f t="shared" si="0"/>
        <v>#VALUE!</v>
      </c>
    </row>
    <row r="60" spans="1:11" hidden="1" x14ac:dyDescent="0.35">
      <c r="A60" s="295" t="s">
        <v>1592</v>
      </c>
      <c r="B60" s="295" t="s">
        <v>1601</v>
      </c>
      <c r="C60" s="294">
        <v>594</v>
      </c>
      <c r="D60" s="294">
        <v>9994</v>
      </c>
      <c r="E60" s="292" t="s">
        <v>313</v>
      </c>
      <c r="F60" s="292" t="s">
        <v>312</v>
      </c>
      <c r="G60" s="293">
        <v>59404</v>
      </c>
      <c r="H60" s="38" t="str">
        <f>_xlfn.XLOOKUP(G60,Data!$C:$C,Data!$C:$C,"")</f>
        <v/>
      </c>
      <c r="I60" s="292" t="s">
        <v>327</v>
      </c>
      <c r="J60" s="292" t="s">
        <v>319</v>
      </c>
      <c r="K60" s="35" t="e">
        <f t="shared" si="0"/>
        <v>#VALUE!</v>
      </c>
    </row>
    <row r="61" spans="1:11" x14ac:dyDescent="0.35">
      <c r="A61" s="159" t="s">
        <v>1592</v>
      </c>
      <c r="B61" s="159" t="s">
        <v>1593</v>
      </c>
      <c r="C61" s="158">
        <v>600</v>
      </c>
      <c r="D61" s="158">
        <v>99600</v>
      </c>
      <c r="E61" s="156" t="s">
        <v>332</v>
      </c>
      <c r="F61" s="156" t="s">
        <v>331</v>
      </c>
      <c r="G61" s="157">
        <v>60000</v>
      </c>
      <c r="H61" s="38" t="str">
        <f>_xlfn.XLOOKUP(G61,Data!$C:$C,Data!$C:$C,"")</f>
        <v/>
      </c>
      <c r="I61" s="291" t="s">
        <v>1606</v>
      </c>
      <c r="J61" s="156"/>
      <c r="K61" s="35" t="e">
        <f t="shared" si="0"/>
        <v>#VALUE!</v>
      </c>
    </row>
    <row r="62" spans="1:11" hidden="1" x14ac:dyDescent="0.35">
      <c r="A62" s="290" t="s">
        <v>1592</v>
      </c>
      <c r="B62" s="290" t="s">
        <v>1601</v>
      </c>
      <c r="C62" s="289">
        <v>603</v>
      </c>
      <c r="D62" s="289">
        <v>99603</v>
      </c>
      <c r="E62" s="287" t="s">
        <v>338</v>
      </c>
      <c r="F62" s="287" t="s">
        <v>337</v>
      </c>
      <c r="G62" s="288">
        <v>60301</v>
      </c>
      <c r="H62" s="38" t="str">
        <f>_xlfn.XLOOKUP(G62,Data!$C:$C,Data!$C:$C,"")</f>
        <v/>
      </c>
      <c r="I62" s="287" t="s">
        <v>339</v>
      </c>
      <c r="J62" s="287" t="s">
        <v>344</v>
      </c>
      <c r="K62" s="35" t="e">
        <f t="shared" si="0"/>
        <v>#VALUE!</v>
      </c>
    </row>
    <row r="63" spans="1:11" x14ac:dyDescent="0.35">
      <c r="A63" s="84" t="s">
        <v>1592</v>
      </c>
      <c r="B63" s="84" t="s">
        <v>1596</v>
      </c>
      <c r="C63" s="83">
        <v>610</v>
      </c>
      <c r="D63" s="83">
        <v>99610</v>
      </c>
      <c r="E63" s="81" t="s">
        <v>348</v>
      </c>
      <c r="F63" s="81" t="s">
        <v>347</v>
      </c>
      <c r="G63" s="82">
        <v>61000</v>
      </c>
      <c r="H63" s="38" t="str">
        <f>_xlfn.XLOOKUP(G63,Data!$C:$C,Data!$C:$C,"")</f>
        <v/>
      </c>
      <c r="I63" s="286" t="s">
        <v>1606</v>
      </c>
      <c r="J63" s="81"/>
      <c r="K63" s="35" t="e">
        <f t="shared" si="0"/>
        <v>#VALUE!</v>
      </c>
    </row>
    <row r="64" spans="1:11" hidden="1" x14ac:dyDescent="0.35">
      <c r="A64" s="96" t="s">
        <v>1592</v>
      </c>
      <c r="B64" s="96" t="s">
        <v>1596</v>
      </c>
      <c r="C64" s="95">
        <v>611</v>
      </c>
      <c r="D64" s="95">
        <v>99611</v>
      </c>
      <c r="E64" s="93" t="s">
        <v>354</v>
      </c>
      <c r="F64" s="93" t="s">
        <v>353</v>
      </c>
      <c r="G64" s="94">
        <v>61101</v>
      </c>
      <c r="H64" s="38" t="str">
        <f>_xlfn.XLOOKUP(G64,Data!$C:$C,Data!$C:$C,"")</f>
        <v/>
      </c>
      <c r="I64" s="93" t="s">
        <v>355</v>
      </c>
      <c r="J64" s="93" t="s">
        <v>360</v>
      </c>
      <c r="K64" s="35" t="e">
        <f t="shared" si="0"/>
        <v>#VALUE!</v>
      </c>
    </row>
    <row r="65" spans="1:11" hidden="1" x14ac:dyDescent="0.35">
      <c r="A65" s="96" t="s">
        <v>1592</v>
      </c>
      <c r="B65" s="96" t="s">
        <v>1596</v>
      </c>
      <c r="C65" s="95">
        <v>611</v>
      </c>
      <c r="D65" s="95">
        <v>99611</v>
      </c>
      <c r="E65" s="93" t="s">
        <v>354</v>
      </c>
      <c r="F65" s="93" t="s">
        <v>353</v>
      </c>
      <c r="G65" s="94">
        <v>61102</v>
      </c>
      <c r="H65" s="38" t="str">
        <f>_xlfn.XLOOKUP(G65,Data!$C:$C,Data!$C:$C,"")</f>
        <v/>
      </c>
      <c r="I65" s="93" t="s">
        <v>362</v>
      </c>
      <c r="J65" s="93" t="s">
        <v>360</v>
      </c>
      <c r="K65" s="35" t="e">
        <f t="shared" si="0"/>
        <v>#VALUE!</v>
      </c>
    </row>
    <row r="66" spans="1:11" hidden="1" x14ac:dyDescent="0.35">
      <c r="A66" s="96" t="s">
        <v>1592</v>
      </c>
      <c r="B66" s="96" t="s">
        <v>1596</v>
      </c>
      <c r="C66" s="95">
        <v>611</v>
      </c>
      <c r="D66" s="95">
        <v>99611</v>
      </c>
      <c r="E66" s="93" t="s">
        <v>354</v>
      </c>
      <c r="F66" s="93" t="s">
        <v>353</v>
      </c>
      <c r="G66" s="94">
        <v>61103</v>
      </c>
      <c r="H66" s="38" t="str">
        <f>_xlfn.XLOOKUP(G66,Data!$C:$C,Data!$C:$C,"")</f>
        <v/>
      </c>
      <c r="I66" s="93" t="s">
        <v>364</v>
      </c>
      <c r="J66" s="93" t="s">
        <v>360</v>
      </c>
      <c r="K66" s="35" t="e">
        <f t="shared" ref="K66:K129" si="1">G66-H66</f>
        <v>#VALUE!</v>
      </c>
    </row>
    <row r="67" spans="1:11" hidden="1" x14ac:dyDescent="0.35">
      <c r="A67" s="96" t="s">
        <v>1592</v>
      </c>
      <c r="B67" s="96" t="s">
        <v>1596</v>
      </c>
      <c r="C67" s="95">
        <v>611</v>
      </c>
      <c r="D67" s="95">
        <v>99611</v>
      </c>
      <c r="E67" s="93" t="s">
        <v>354</v>
      </c>
      <c r="F67" s="93" t="s">
        <v>353</v>
      </c>
      <c r="G67" s="94">
        <v>61104</v>
      </c>
      <c r="H67" s="38" t="str">
        <f>_xlfn.XLOOKUP(G67,Data!$C:$C,Data!$C:$C,"")</f>
        <v/>
      </c>
      <c r="I67" s="93" t="s">
        <v>366</v>
      </c>
      <c r="J67" s="93" t="s">
        <v>360</v>
      </c>
      <c r="K67" s="35" t="e">
        <f t="shared" si="1"/>
        <v>#VALUE!</v>
      </c>
    </row>
    <row r="68" spans="1:11" hidden="1" x14ac:dyDescent="0.35">
      <c r="A68" s="96" t="s">
        <v>1592</v>
      </c>
      <c r="B68" s="96" t="s">
        <v>1596</v>
      </c>
      <c r="C68" s="95">
        <v>611</v>
      </c>
      <c r="D68" s="95">
        <v>99611</v>
      </c>
      <c r="E68" s="93" t="s">
        <v>354</v>
      </c>
      <c r="F68" s="93" t="s">
        <v>353</v>
      </c>
      <c r="G68" s="94">
        <v>61105</v>
      </c>
      <c r="H68" s="38" t="str">
        <f>_xlfn.XLOOKUP(G68,Data!$C:$C,Data!$C:$C,"")</f>
        <v/>
      </c>
      <c r="I68" s="93" t="s">
        <v>368</v>
      </c>
      <c r="J68" s="93" t="s">
        <v>360</v>
      </c>
      <c r="K68" s="35" t="e">
        <f t="shared" si="1"/>
        <v>#VALUE!</v>
      </c>
    </row>
    <row r="69" spans="1:11" hidden="1" x14ac:dyDescent="0.35">
      <c r="A69" s="96" t="s">
        <v>1592</v>
      </c>
      <c r="B69" s="96" t="s">
        <v>1596</v>
      </c>
      <c r="C69" s="95">
        <v>611</v>
      </c>
      <c r="D69" s="95">
        <v>99611</v>
      </c>
      <c r="E69" s="93" t="s">
        <v>354</v>
      </c>
      <c r="F69" s="93" t="s">
        <v>353</v>
      </c>
      <c r="G69" s="94">
        <v>61106</v>
      </c>
      <c r="H69" s="38" t="str">
        <f>_xlfn.XLOOKUP(G69,Data!$C:$C,Data!$C:$C,"")</f>
        <v/>
      </c>
      <c r="I69" s="93" t="s">
        <v>371</v>
      </c>
      <c r="J69" s="93" t="s">
        <v>360</v>
      </c>
      <c r="K69" s="35" t="e">
        <f t="shared" si="1"/>
        <v>#VALUE!</v>
      </c>
    </row>
    <row r="70" spans="1:11" hidden="1" x14ac:dyDescent="0.35">
      <c r="A70" s="96" t="s">
        <v>1592</v>
      </c>
      <c r="B70" s="96" t="s">
        <v>1596</v>
      </c>
      <c r="C70" s="95">
        <v>611</v>
      </c>
      <c r="D70" s="95">
        <v>99611</v>
      </c>
      <c r="E70" s="93" t="s">
        <v>354</v>
      </c>
      <c r="F70" s="93" t="s">
        <v>353</v>
      </c>
      <c r="G70" s="94">
        <v>61107</v>
      </c>
      <c r="H70" s="38" t="str">
        <f>_xlfn.XLOOKUP(G70,Data!$C:$C,Data!$C:$C,"")</f>
        <v/>
      </c>
      <c r="I70" s="93" t="s">
        <v>373</v>
      </c>
      <c r="J70" s="93" t="s">
        <v>360</v>
      </c>
      <c r="K70" s="35" t="e">
        <f t="shared" si="1"/>
        <v>#VALUE!</v>
      </c>
    </row>
    <row r="71" spans="1:11" hidden="1" x14ac:dyDescent="0.35">
      <c r="A71" s="96" t="s">
        <v>1592</v>
      </c>
      <c r="B71" s="96" t="s">
        <v>1596</v>
      </c>
      <c r="C71" s="95">
        <v>611</v>
      </c>
      <c r="D71" s="95">
        <v>99611</v>
      </c>
      <c r="E71" s="93" t="s">
        <v>354</v>
      </c>
      <c r="F71" s="93" t="s">
        <v>353</v>
      </c>
      <c r="G71" s="94">
        <v>61108</v>
      </c>
      <c r="H71" s="38" t="str">
        <f>_xlfn.XLOOKUP(G71,Data!$C:$C,Data!$C:$C,"")</f>
        <v/>
      </c>
      <c r="I71" s="93" t="s">
        <v>375</v>
      </c>
      <c r="J71" s="93" t="s">
        <v>360</v>
      </c>
      <c r="K71" s="35" t="e">
        <f t="shared" si="1"/>
        <v>#VALUE!</v>
      </c>
    </row>
    <row r="72" spans="1:11" hidden="1" x14ac:dyDescent="0.35">
      <c r="A72" s="96" t="s">
        <v>1592</v>
      </c>
      <c r="B72" s="96" t="s">
        <v>1596</v>
      </c>
      <c r="C72" s="95">
        <v>611</v>
      </c>
      <c r="D72" s="95">
        <v>99611</v>
      </c>
      <c r="E72" s="93" t="s">
        <v>354</v>
      </c>
      <c r="F72" s="93" t="s">
        <v>353</v>
      </c>
      <c r="G72" s="94">
        <v>61109</v>
      </c>
      <c r="H72" s="38" t="str">
        <f>_xlfn.XLOOKUP(G72,Data!$C:$C,Data!$C:$C,"")</f>
        <v/>
      </c>
      <c r="I72" s="93" t="s">
        <v>378</v>
      </c>
      <c r="J72" s="93" t="s">
        <v>360</v>
      </c>
      <c r="K72" s="35" t="e">
        <f t="shared" si="1"/>
        <v>#VALUE!</v>
      </c>
    </row>
    <row r="73" spans="1:11" hidden="1" x14ac:dyDescent="0.35">
      <c r="A73" s="96" t="s">
        <v>1592</v>
      </c>
      <c r="B73" s="96" t="s">
        <v>1596</v>
      </c>
      <c r="C73" s="95">
        <v>611</v>
      </c>
      <c r="D73" s="95">
        <v>99611</v>
      </c>
      <c r="E73" s="93" t="s">
        <v>354</v>
      </c>
      <c r="F73" s="93" t="s">
        <v>353</v>
      </c>
      <c r="G73" s="94">
        <v>61110</v>
      </c>
      <c r="H73" s="38" t="str">
        <f>_xlfn.XLOOKUP(G73,Data!$C:$C,Data!$C:$C,"")</f>
        <v/>
      </c>
      <c r="I73" s="93" t="s">
        <v>380</v>
      </c>
      <c r="J73" s="93" t="s">
        <v>360</v>
      </c>
      <c r="K73" s="35" t="e">
        <f t="shared" si="1"/>
        <v>#VALUE!</v>
      </c>
    </row>
    <row r="74" spans="1:11" hidden="1" x14ac:dyDescent="0.35">
      <c r="A74" s="96" t="s">
        <v>1592</v>
      </c>
      <c r="B74" s="96" t="s">
        <v>1596</v>
      </c>
      <c r="C74" s="95">
        <v>611</v>
      </c>
      <c r="D74" s="95">
        <v>99611</v>
      </c>
      <c r="E74" s="93" t="s">
        <v>354</v>
      </c>
      <c r="F74" s="93" t="s">
        <v>353</v>
      </c>
      <c r="G74" s="94">
        <v>61111</v>
      </c>
      <c r="H74" s="38" t="str">
        <f>_xlfn.XLOOKUP(G74,Data!$C:$C,Data!$C:$C,"")</f>
        <v/>
      </c>
      <c r="I74" s="93" t="s">
        <v>382</v>
      </c>
      <c r="J74" s="93" t="s">
        <v>360</v>
      </c>
      <c r="K74" s="35" t="e">
        <f t="shared" si="1"/>
        <v>#VALUE!</v>
      </c>
    </row>
    <row r="75" spans="1:11" hidden="1" x14ac:dyDescent="0.35">
      <c r="A75" s="96" t="s">
        <v>1592</v>
      </c>
      <c r="B75" s="96" t="s">
        <v>1596</v>
      </c>
      <c r="C75" s="95">
        <v>611</v>
      </c>
      <c r="D75" s="95">
        <v>99611</v>
      </c>
      <c r="E75" s="93" t="s">
        <v>354</v>
      </c>
      <c r="F75" s="93" t="s">
        <v>353</v>
      </c>
      <c r="G75" s="94">
        <v>61112</v>
      </c>
      <c r="H75" s="38" t="str">
        <f>_xlfn.XLOOKUP(G75,Data!$C:$C,Data!$C:$C,"")</f>
        <v/>
      </c>
      <c r="I75" s="93" t="s">
        <v>385</v>
      </c>
      <c r="J75" s="93" t="s">
        <v>360</v>
      </c>
      <c r="K75" s="35" t="e">
        <f t="shared" si="1"/>
        <v>#VALUE!</v>
      </c>
    </row>
    <row r="76" spans="1:11" hidden="1" x14ac:dyDescent="0.35">
      <c r="A76" s="96" t="s">
        <v>1592</v>
      </c>
      <c r="B76" s="96" t="s">
        <v>1596</v>
      </c>
      <c r="C76" s="95">
        <v>611</v>
      </c>
      <c r="D76" s="95">
        <v>99611</v>
      </c>
      <c r="E76" s="93" t="s">
        <v>354</v>
      </c>
      <c r="F76" s="93" t="s">
        <v>353</v>
      </c>
      <c r="G76" s="94">
        <v>61113</v>
      </c>
      <c r="H76" s="38" t="str">
        <f>_xlfn.XLOOKUP(G76,Data!$C:$C,Data!$C:$C,"")</f>
        <v/>
      </c>
      <c r="I76" s="93" t="s">
        <v>387</v>
      </c>
      <c r="J76" s="93" t="s">
        <v>360</v>
      </c>
      <c r="K76" s="35" t="e">
        <f t="shared" si="1"/>
        <v>#VALUE!</v>
      </c>
    </row>
    <row r="77" spans="1:11" hidden="1" x14ac:dyDescent="0.35">
      <c r="A77" s="285" t="s">
        <v>1592</v>
      </c>
      <c r="B77" s="285" t="s">
        <v>1596</v>
      </c>
      <c r="C77" s="284">
        <v>612</v>
      </c>
      <c r="D77" s="284">
        <v>99612</v>
      </c>
      <c r="E77" s="282" t="s">
        <v>393</v>
      </c>
      <c r="F77" s="282" t="s">
        <v>392</v>
      </c>
      <c r="G77" s="283">
        <v>61201</v>
      </c>
      <c r="H77" s="38" t="str">
        <f>_xlfn.XLOOKUP(G77,Data!$C:$C,Data!$C:$C,"")</f>
        <v/>
      </c>
      <c r="I77" s="282" t="s">
        <v>394</v>
      </c>
      <c r="J77" s="282" t="s">
        <v>360</v>
      </c>
      <c r="K77" s="35" t="e">
        <f t="shared" si="1"/>
        <v>#VALUE!</v>
      </c>
    </row>
    <row r="78" spans="1:11" hidden="1" x14ac:dyDescent="0.35">
      <c r="A78" s="281" t="s">
        <v>1592</v>
      </c>
      <c r="B78" s="281" t="s">
        <v>1596</v>
      </c>
      <c r="C78" s="280">
        <v>614</v>
      </c>
      <c r="D78" s="280">
        <v>99614</v>
      </c>
      <c r="E78" s="278" t="s">
        <v>401</v>
      </c>
      <c r="F78" s="278" t="s">
        <v>400</v>
      </c>
      <c r="G78" s="279">
        <v>61401</v>
      </c>
      <c r="H78" s="38" t="str">
        <f>_xlfn.XLOOKUP(G78,Data!$C:$C,Data!$C:$C,"")</f>
        <v/>
      </c>
      <c r="I78" s="278" t="s">
        <v>402</v>
      </c>
      <c r="J78" s="278" t="s">
        <v>407</v>
      </c>
      <c r="K78" s="35" t="e">
        <f t="shared" si="1"/>
        <v>#VALUE!</v>
      </c>
    </row>
    <row r="79" spans="1:11" hidden="1" x14ac:dyDescent="0.35">
      <c r="A79" s="281" t="s">
        <v>1592</v>
      </c>
      <c r="B79" s="281" t="s">
        <v>1596</v>
      </c>
      <c r="C79" s="280">
        <v>614</v>
      </c>
      <c r="D79" s="280">
        <v>99614</v>
      </c>
      <c r="E79" s="278" t="s">
        <v>401</v>
      </c>
      <c r="F79" s="278" t="s">
        <v>400</v>
      </c>
      <c r="G79" s="279">
        <v>61402</v>
      </c>
      <c r="H79" s="38" t="str">
        <f>_xlfn.XLOOKUP(G79,Data!$C:$C,Data!$C:$C,"")</f>
        <v/>
      </c>
      <c r="I79" s="278" t="s">
        <v>409</v>
      </c>
      <c r="J79" s="278" t="s">
        <v>407</v>
      </c>
      <c r="K79" s="35" t="e">
        <f t="shared" si="1"/>
        <v>#VALUE!</v>
      </c>
    </row>
    <row r="80" spans="1:11" hidden="1" x14ac:dyDescent="0.35">
      <c r="A80" s="281" t="s">
        <v>1592</v>
      </c>
      <c r="B80" s="281" t="s">
        <v>1596</v>
      </c>
      <c r="C80" s="280">
        <v>614</v>
      </c>
      <c r="D80" s="280">
        <v>99614</v>
      </c>
      <c r="E80" s="278" t="s">
        <v>401</v>
      </c>
      <c r="F80" s="278" t="s">
        <v>400</v>
      </c>
      <c r="G80" s="279">
        <v>61403</v>
      </c>
      <c r="H80" s="38" t="str">
        <f>_xlfn.XLOOKUP(G80,Data!$C:$C,Data!$C:$C,"")</f>
        <v/>
      </c>
      <c r="I80" s="278" t="s">
        <v>411</v>
      </c>
      <c r="J80" s="278" t="s">
        <v>407</v>
      </c>
      <c r="K80" s="35" t="e">
        <f t="shared" si="1"/>
        <v>#VALUE!</v>
      </c>
    </row>
    <row r="81" spans="1:11" hidden="1" x14ac:dyDescent="0.35">
      <c r="A81" s="281" t="s">
        <v>1592</v>
      </c>
      <c r="B81" s="281" t="s">
        <v>1596</v>
      </c>
      <c r="C81" s="280">
        <v>614</v>
      </c>
      <c r="D81" s="280">
        <v>99614</v>
      </c>
      <c r="E81" s="278" t="s">
        <v>401</v>
      </c>
      <c r="F81" s="278" t="s">
        <v>400</v>
      </c>
      <c r="G81" s="279">
        <v>61404</v>
      </c>
      <c r="H81" s="38" t="str">
        <f>_xlfn.XLOOKUP(G81,Data!$C:$C,Data!$C:$C,"")</f>
        <v/>
      </c>
      <c r="I81" s="278" t="s">
        <v>413</v>
      </c>
      <c r="J81" s="278" t="s">
        <v>407</v>
      </c>
      <c r="K81" s="35" t="e">
        <f t="shared" si="1"/>
        <v>#VALUE!</v>
      </c>
    </row>
    <row r="82" spans="1:11" hidden="1" x14ac:dyDescent="0.35">
      <c r="A82" s="277" t="s">
        <v>1592</v>
      </c>
      <c r="B82" s="277" t="s">
        <v>1596</v>
      </c>
      <c r="C82" s="276">
        <v>615</v>
      </c>
      <c r="D82" s="276">
        <v>99615</v>
      </c>
      <c r="E82" s="274" t="s">
        <v>417</v>
      </c>
      <c r="F82" s="274" t="s">
        <v>416</v>
      </c>
      <c r="G82" s="275">
        <v>61501</v>
      </c>
      <c r="H82" s="38" t="str">
        <f>_xlfn.XLOOKUP(G82,Data!$C:$C,Data!$C:$C,"")</f>
        <v/>
      </c>
      <c r="I82" s="274" t="s">
        <v>418</v>
      </c>
      <c r="J82" s="274" t="s">
        <v>423</v>
      </c>
      <c r="K82" s="35" t="e">
        <f t="shared" si="1"/>
        <v>#VALUE!</v>
      </c>
    </row>
    <row r="83" spans="1:11" hidden="1" x14ac:dyDescent="0.35">
      <c r="A83" s="124" t="s">
        <v>1592</v>
      </c>
      <c r="B83" s="124" t="s">
        <v>1601</v>
      </c>
      <c r="C83" s="123">
        <v>622</v>
      </c>
      <c r="D83" s="123">
        <v>99622</v>
      </c>
      <c r="E83" s="120" t="s">
        <v>427</v>
      </c>
      <c r="F83" s="120" t="s">
        <v>426</v>
      </c>
      <c r="G83" s="122">
        <v>62201</v>
      </c>
      <c r="H83" s="38" t="str">
        <f>_xlfn.XLOOKUP(G83,Data!$C:$C,Data!$C:$C,"")</f>
        <v/>
      </c>
      <c r="I83" s="273" t="s">
        <v>428</v>
      </c>
      <c r="J83" s="120" t="s">
        <v>433</v>
      </c>
      <c r="K83" s="35" t="e">
        <f t="shared" si="1"/>
        <v>#VALUE!</v>
      </c>
    </row>
    <row r="84" spans="1:11" hidden="1" x14ac:dyDescent="0.35">
      <c r="A84" s="104" t="s">
        <v>1592</v>
      </c>
      <c r="B84" s="104" t="s">
        <v>1601</v>
      </c>
      <c r="C84" s="103">
        <v>623</v>
      </c>
      <c r="D84" s="103">
        <v>99623</v>
      </c>
      <c r="E84" s="101" t="s">
        <v>437</v>
      </c>
      <c r="F84" s="101" t="s">
        <v>436</v>
      </c>
      <c r="G84" s="102">
        <v>62301</v>
      </c>
      <c r="H84" s="38" t="str">
        <f>_xlfn.XLOOKUP(G84,Data!$C:$C,Data!$C:$C,"")</f>
        <v/>
      </c>
      <c r="I84" s="101" t="s">
        <v>438</v>
      </c>
      <c r="J84" s="101" t="s">
        <v>443</v>
      </c>
      <c r="K84" s="35" t="e">
        <f t="shared" si="1"/>
        <v>#VALUE!</v>
      </c>
    </row>
    <row r="85" spans="1:11" x14ac:dyDescent="0.35">
      <c r="A85" s="41" t="s">
        <v>1592</v>
      </c>
      <c r="B85" s="41" t="s">
        <v>1596</v>
      </c>
      <c r="C85" s="40">
        <v>624</v>
      </c>
      <c r="D85" s="40">
        <v>99624</v>
      </c>
      <c r="E85" s="36" t="s">
        <v>447</v>
      </c>
      <c r="F85" s="36" t="s">
        <v>1608</v>
      </c>
      <c r="G85" s="39">
        <v>62400</v>
      </c>
      <c r="H85" s="38" t="str">
        <f>_xlfn.XLOOKUP(G85,Data!$C:$C,Data!$C:$C,"")</f>
        <v/>
      </c>
      <c r="I85" s="37" t="s">
        <v>1606</v>
      </c>
      <c r="J85" s="36"/>
      <c r="K85" s="35" t="e">
        <f t="shared" si="1"/>
        <v>#VALUE!</v>
      </c>
    </row>
    <row r="86" spans="1:11" x14ac:dyDescent="0.35">
      <c r="A86" s="272" t="s">
        <v>1592</v>
      </c>
      <c r="B86" s="272" t="s">
        <v>1596</v>
      </c>
      <c r="C86" s="271">
        <v>626</v>
      </c>
      <c r="D86" s="271">
        <v>99626</v>
      </c>
      <c r="E86" s="268" t="s">
        <v>457</v>
      </c>
      <c r="F86" s="268" t="s">
        <v>456</v>
      </c>
      <c r="G86" s="270">
        <v>62600</v>
      </c>
      <c r="H86" s="38" t="str">
        <f>_xlfn.XLOOKUP(G86,Data!$C:$C,Data!$C:$C,"")</f>
        <v/>
      </c>
      <c r="I86" s="269" t="s">
        <v>1606</v>
      </c>
      <c r="J86" s="268"/>
      <c r="K86" s="35" t="e">
        <f t="shared" si="1"/>
        <v>#VALUE!</v>
      </c>
    </row>
    <row r="87" spans="1:11" hidden="1" x14ac:dyDescent="0.35">
      <c r="A87" s="235" t="s">
        <v>1592</v>
      </c>
      <c r="B87" s="235" t="s">
        <v>1596</v>
      </c>
      <c r="C87" s="267">
        <v>627</v>
      </c>
      <c r="D87" s="267">
        <v>99627</v>
      </c>
      <c r="E87" s="233" t="s">
        <v>1609</v>
      </c>
      <c r="F87" s="233" t="s">
        <v>446</v>
      </c>
      <c r="G87" s="266">
        <v>62701</v>
      </c>
      <c r="H87" s="38" t="str">
        <f>_xlfn.XLOOKUP(G87,Data!$C:$C,Data!$C:$C,"")</f>
        <v/>
      </c>
      <c r="I87" s="233" t="s">
        <v>448</v>
      </c>
      <c r="J87" s="233" t="s">
        <v>469</v>
      </c>
      <c r="K87" s="35" t="e">
        <f t="shared" si="1"/>
        <v>#VALUE!</v>
      </c>
    </row>
    <row r="88" spans="1:11" hidden="1" x14ac:dyDescent="0.35">
      <c r="A88" s="265" t="s">
        <v>1592</v>
      </c>
      <c r="B88" s="265" t="s">
        <v>1596</v>
      </c>
      <c r="C88" s="264">
        <v>628</v>
      </c>
      <c r="D88" s="264">
        <v>99628</v>
      </c>
      <c r="E88" s="262" t="s">
        <v>463</v>
      </c>
      <c r="F88" s="262" t="s">
        <v>462</v>
      </c>
      <c r="G88" s="263">
        <v>62801</v>
      </c>
      <c r="H88" s="38" t="str">
        <f>_xlfn.XLOOKUP(G88,Data!$C:$C,Data!$C:$C,"")</f>
        <v/>
      </c>
      <c r="I88" s="262" t="s">
        <v>464</v>
      </c>
      <c r="J88" s="262" t="s">
        <v>469</v>
      </c>
      <c r="K88" s="35" t="e">
        <f t="shared" si="1"/>
        <v>#VALUE!</v>
      </c>
    </row>
    <row r="89" spans="1:11" hidden="1" x14ac:dyDescent="0.35">
      <c r="A89" s="246" t="s">
        <v>1592</v>
      </c>
      <c r="B89" s="246" t="s">
        <v>1596</v>
      </c>
      <c r="C89" s="261">
        <v>630</v>
      </c>
      <c r="D89" s="261">
        <v>99630</v>
      </c>
      <c r="E89" s="244" t="s">
        <v>473</v>
      </c>
      <c r="F89" s="244" t="s">
        <v>472</v>
      </c>
      <c r="G89" s="260">
        <v>63001</v>
      </c>
      <c r="H89" s="38" t="str">
        <f>_xlfn.XLOOKUP(G89,Data!$C:$C,Data!$C:$C,"")</f>
        <v/>
      </c>
      <c r="I89" s="244" t="s">
        <v>474</v>
      </c>
      <c r="J89" s="244" t="s">
        <v>469</v>
      </c>
      <c r="K89" s="35" t="e">
        <f t="shared" si="1"/>
        <v>#VALUE!</v>
      </c>
    </row>
    <row r="90" spans="1:11" hidden="1" x14ac:dyDescent="0.35">
      <c r="A90" s="238" t="s">
        <v>1592</v>
      </c>
      <c r="B90" s="238" t="s">
        <v>1596</v>
      </c>
      <c r="C90" s="259">
        <v>631</v>
      </c>
      <c r="D90" s="259">
        <v>99631</v>
      </c>
      <c r="E90" s="236" t="s">
        <v>482</v>
      </c>
      <c r="F90" s="236" t="s">
        <v>481</v>
      </c>
      <c r="G90" s="258">
        <v>63101</v>
      </c>
      <c r="H90" s="38" t="str">
        <f>_xlfn.XLOOKUP(G90,Data!$C:$C,Data!$C:$C,"")</f>
        <v/>
      </c>
      <c r="I90" s="236" t="s">
        <v>483</v>
      </c>
      <c r="J90" s="236" t="s">
        <v>469</v>
      </c>
      <c r="K90" s="35" t="e">
        <f t="shared" si="1"/>
        <v>#VALUE!</v>
      </c>
    </row>
    <row r="91" spans="1:11" hidden="1" x14ac:dyDescent="0.35">
      <c r="A91" s="128" t="s">
        <v>1592</v>
      </c>
      <c r="B91" s="128" t="s">
        <v>1596</v>
      </c>
      <c r="C91" s="127">
        <v>632</v>
      </c>
      <c r="D91" s="127">
        <v>99632</v>
      </c>
      <c r="E91" s="125" t="s">
        <v>490</v>
      </c>
      <c r="F91" s="125" t="s">
        <v>1610</v>
      </c>
      <c r="G91" s="126">
        <v>63201</v>
      </c>
      <c r="H91" s="38" t="str">
        <f>_xlfn.XLOOKUP(G91,Data!$C:$C,Data!$C:$C,"")</f>
        <v/>
      </c>
      <c r="I91" s="125" t="s">
        <v>491</v>
      </c>
      <c r="J91" s="125" t="s">
        <v>469</v>
      </c>
      <c r="K91" s="35" t="e">
        <f t="shared" si="1"/>
        <v>#VALUE!</v>
      </c>
    </row>
    <row r="92" spans="1:11" hidden="1" x14ac:dyDescent="0.35">
      <c r="A92" s="241" t="s">
        <v>1592</v>
      </c>
      <c r="B92" s="241" t="s">
        <v>1596</v>
      </c>
      <c r="C92" s="257">
        <v>633</v>
      </c>
      <c r="D92" s="257">
        <v>99633</v>
      </c>
      <c r="E92" s="239" t="s">
        <v>498</v>
      </c>
      <c r="F92" s="239" t="s">
        <v>497</v>
      </c>
      <c r="G92" s="256">
        <v>63301</v>
      </c>
      <c r="H92" s="38" t="str">
        <f>_xlfn.XLOOKUP(G92,Data!$C:$C,Data!$C:$C,"")</f>
        <v/>
      </c>
      <c r="I92" s="239" t="s">
        <v>499</v>
      </c>
      <c r="J92" s="239" t="s">
        <v>469</v>
      </c>
      <c r="K92" s="35" t="e">
        <f t="shared" si="1"/>
        <v>#VALUE!</v>
      </c>
    </row>
    <row r="93" spans="1:11" hidden="1" x14ac:dyDescent="0.35">
      <c r="A93" s="219" t="s">
        <v>1592</v>
      </c>
      <c r="B93" s="219" t="s">
        <v>1596</v>
      </c>
      <c r="C93" s="218">
        <v>634</v>
      </c>
      <c r="D93" s="218">
        <v>99634</v>
      </c>
      <c r="E93" s="217" t="s">
        <v>506</v>
      </c>
      <c r="F93" s="217" t="s">
        <v>505</v>
      </c>
      <c r="G93" s="216">
        <v>63401</v>
      </c>
      <c r="H93" s="38" t="str">
        <f>_xlfn.XLOOKUP(G93,Data!$C:$C,Data!$C:$C,"")</f>
        <v/>
      </c>
      <c r="I93" s="217" t="s">
        <v>507</v>
      </c>
      <c r="J93" s="217" t="s">
        <v>469</v>
      </c>
      <c r="K93" s="35" t="e">
        <f t="shared" si="1"/>
        <v>#VALUE!</v>
      </c>
    </row>
    <row r="94" spans="1:11" hidden="1" x14ac:dyDescent="0.35">
      <c r="A94" s="113" t="s">
        <v>1592</v>
      </c>
      <c r="B94" s="113" t="s">
        <v>1596</v>
      </c>
      <c r="C94" s="112">
        <v>635</v>
      </c>
      <c r="D94" s="112">
        <v>99635</v>
      </c>
      <c r="E94" s="110" t="s">
        <v>514</v>
      </c>
      <c r="F94" s="110" t="s">
        <v>513</v>
      </c>
      <c r="G94" s="111">
        <v>63501</v>
      </c>
      <c r="H94" s="38" t="str">
        <f>_xlfn.XLOOKUP(G94,Data!$C:$C,Data!$C:$C,"")</f>
        <v/>
      </c>
      <c r="I94" s="110" t="s">
        <v>515</v>
      </c>
      <c r="J94" s="110" t="s">
        <v>469</v>
      </c>
      <c r="K94" s="35" t="e">
        <f t="shared" si="1"/>
        <v>#VALUE!</v>
      </c>
    </row>
    <row r="95" spans="1:11" hidden="1" x14ac:dyDescent="0.35">
      <c r="A95" s="45" t="s">
        <v>1592</v>
      </c>
      <c r="B95" s="45" t="s">
        <v>1596</v>
      </c>
      <c r="C95" s="44">
        <v>636</v>
      </c>
      <c r="D95" s="44">
        <v>99636</v>
      </c>
      <c r="E95" s="42" t="s">
        <v>522</v>
      </c>
      <c r="F95" s="42" t="s">
        <v>521</v>
      </c>
      <c r="G95" s="43">
        <v>63601</v>
      </c>
      <c r="H95" s="38" t="str">
        <f>_xlfn.XLOOKUP(G95,Data!$C:$C,Data!$C:$C,"")</f>
        <v/>
      </c>
      <c r="I95" s="42" t="s">
        <v>523</v>
      </c>
      <c r="J95" s="42" t="s">
        <v>469</v>
      </c>
      <c r="K95" s="35" t="e">
        <f t="shared" si="1"/>
        <v>#VALUE!</v>
      </c>
    </row>
    <row r="96" spans="1:11" hidden="1" x14ac:dyDescent="0.35">
      <c r="A96" s="255" t="s">
        <v>1592</v>
      </c>
      <c r="B96" s="255" t="s">
        <v>1596</v>
      </c>
      <c r="C96" s="254">
        <v>637</v>
      </c>
      <c r="D96" s="254">
        <v>99637</v>
      </c>
      <c r="E96" s="252" t="s">
        <v>530</v>
      </c>
      <c r="F96" s="252" t="s">
        <v>529</v>
      </c>
      <c r="G96" s="253">
        <v>63701</v>
      </c>
      <c r="H96" s="38" t="str">
        <f>_xlfn.XLOOKUP(G96,Data!$C:$C,Data!$C:$C,"")</f>
        <v/>
      </c>
      <c r="I96" s="252" t="s">
        <v>531</v>
      </c>
      <c r="J96" s="252" t="s">
        <v>469</v>
      </c>
      <c r="K96" s="35" t="e">
        <f t="shared" si="1"/>
        <v>#VALUE!</v>
      </c>
    </row>
    <row r="97" spans="1:11" hidden="1" x14ac:dyDescent="0.35">
      <c r="A97" s="255" t="s">
        <v>1592</v>
      </c>
      <c r="B97" s="255" t="s">
        <v>1596</v>
      </c>
      <c r="C97" s="254">
        <v>637</v>
      </c>
      <c r="D97" s="254">
        <v>99637</v>
      </c>
      <c r="E97" s="252" t="s">
        <v>530</v>
      </c>
      <c r="F97" s="252" t="s">
        <v>529</v>
      </c>
      <c r="G97" s="253">
        <v>63702</v>
      </c>
      <c r="H97" s="38" t="str">
        <f>_xlfn.XLOOKUP(G97,Data!$C:$C,Data!$C:$C,"")</f>
        <v/>
      </c>
      <c r="I97" s="252" t="s">
        <v>536</v>
      </c>
      <c r="J97" s="252" t="s">
        <v>469</v>
      </c>
      <c r="K97" s="35" t="e">
        <f t="shared" si="1"/>
        <v>#VALUE!</v>
      </c>
    </row>
    <row r="98" spans="1:11" hidden="1" x14ac:dyDescent="0.35">
      <c r="A98" s="255" t="s">
        <v>1592</v>
      </c>
      <c r="B98" s="255" t="s">
        <v>1596</v>
      </c>
      <c r="C98" s="254">
        <v>637</v>
      </c>
      <c r="D98" s="254">
        <v>99637</v>
      </c>
      <c r="E98" s="252" t="s">
        <v>530</v>
      </c>
      <c r="F98" s="252" t="s">
        <v>529</v>
      </c>
      <c r="G98" s="253">
        <v>63703</v>
      </c>
      <c r="H98" s="38" t="str">
        <f>_xlfn.XLOOKUP(G98,Data!$C:$C,Data!$C:$C,"")</f>
        <v/>
      </c>
      <c r="I98" s="252" t="s">
        <v>538</v>
      </c>
      <c r="J98" s="252" t="s">
        <v>469</v>
      </c>
      <c r="K98" s="35" t="e">
        <f t="shared" si="1"/>
        <v>#VALUE!</v>
      </c>
    </row>
    <row r="99" spans="1:11" hidden="1" x14ac:dyDescent="0.35">
      <c r="A99" s="255" t="s">
        <v>1592</v>
      </c>
      <c r="B99" s="255" t="s">
        <v>1596</v>
      </c>
      <c r="C99" s="254">
        <v>637</v>
      </c>
      <c r="D99" s="254">
        <v>99637</v>
      </c>
      <c r="E99" s="252" t="s">
        <v>530</v>
      </c>
      <c r="F99" s="252" t="s">
        <v>529</v>
      </c>
      <c r="G99" s="253">
        <v>63704</v>
      </c>
      <c r="H99" s="38" t="str">
        <f>_xlfn.XLOOKUP(G99,Data!$C:$C,Data!$C:$C,"")</f>
        <v/>
      </c>
      <c r="I99" s="252" t="s">
        <v>540</v>
      </c>
      <c r="J99" s="252" t="s">
        <v>469</v>
      </c>
      <c r="K99" s="35" t="e">
        <f t="shared" si="1"/>
        <v>#VALUE!</v>
      </c>
    </row>
    <row r="100" spans="1:11" hidden="1" x14ac:dyDescent="0.35">
      <c r="A100" s="255" t="s">
        <v>1592</v>
      </c>
      <c r="B100" s="255" t="s">
        <v>1596</v>
      </c>
      <c r="C100" s="254">
        <v>637</v>
      </c>
      <c r="D100" s="254">
        <v>99637</v>
      </c>
      <c r="E100" s="252" t="s">
        <v>530</v>
      </c>
      <c r="F100" s="252" t="s">
        <v>529</v>
      </c>
      <c r="G100" s="253">
        <v>63705</v>
      </c>
      <c r="H100" s="38" t="str">
        <f>_xlfn.XLOOKUP(G100,Data!$C:$C,Data!$C:$C,"")</f>
        <v/>
      </c>
      <c r="I100" s="252" t="s">
        <v>542</v>
      </c>
      <c r="J100" s="252" t="s">
        <v>469</v>
      </c>
      <c r="K100" s="35" t="e">
        <f t="shared" si="1"/>
        <v>#VALUE!</v>
      </c>
    </row>
    <row r="101" spans="1:11" hidden="1" x14ac:dyDescent="0.35">
      <c r="A101" s="113" t="s">
        <v>1592</v>
      </c>
      <c r="B101" s="113" t="s">
        <v>1601</v>
      </c>
      <c r="C101" s="112">
        <v>638</v>
      </c>
      <c r="D101" s="112">
        <v>99638</v>
      </c>
      <c r="E101" s="110" t="s">
        <v>546</v>
      </c>
      <c r="F101" s="110" t="s">
        <v>545</v>
      </c>
      <c r="G101" s="111">
        <v>63801</v>
      </c>
      <c r="H101" s="38" t="str">
        <f>_xlfn.XLOOKUP(G101,Data!$C:$C,Data!$C:$C,"")</f>
        <v/>
      </c>
      <c r="I101" s="110" t="s">
        <v>547</v>
      </c>
      <c r="J101" s="110" t="s">
        <v>552</v>
      </c>
      <c r="K101" s="35" t="e">
        <f t="shared" si="1"/>
        <v>#VALUE!</v>
      </c>
    </row>
    <row r="102" spans="1:11" hidden="1" x14ac:dyDescent="0.35">
      <c r="A102" s="219" t="s">
        <v>1592</v>
      </c>
      <c r="B102" s="219" t="s">
        <v>1596</v>
      </c>
      <c r="C102" s="218">
        <v>639</v>
      </c>
      <c r="D102" s="218">
        <v>99639</v>
      </c>
      <c r="E102" s="217" t="s">
        <v>556</v>
      </c>
      <c r="F102" s="217" t="s">
        <v>555</v>
      </c>
      <c r="G102" s="216">
        <v>63901</v>
      </c>
      <c r="H102" s="38" t="str">
        <f>_xlfn.XLOOKUP(G102,Data!$C:$C,Data!$C:$C,"")</f>
        <v/>
      </c>
      <c r="I102" s="217" t="s">
        <v>557</v>
      </c>
      <c r="J102" s="217" t="s">
        <v>562</v>
      </c>
      <c r="K102" s="35" t="e">
        <f t="shared" si="1"/>
        <v>#VALUE!</v>
      </c>
    </row>
    <row r="103" spans="1:11" hidden="1" x14ac:dyDescent="0.35">
      <c r="A103" s="219" t="s">
        <v>1592</v>
      </c>
      <c r="B103" s="219" t="s">
        <v>1596</v>
      </c>
      <c r="C103" s="218">
        <v>639</v>
      </c>
      <c r="D103" s="218">
        <v>99639</v>
      </c>
      <c r="E103" s="217" t="s">
        <v>556</v>
      </c>
      <c r="F103" s="217" t="s">
        <v>555</v>
      </c>
      <c r="G103" s="216">
        <v>63902</v>
      </c>
      <c r="H103" s="38" t="str">
        <f>_xlfn.XLOOKUP(G103,Data!$C:$C,Data!$C:$C,"")</f>
        <v/>
      </c>
      <c r="I103" s="217" t="s">
        <v>564</v>
      </c>
      <c r="J103" s="217" t="s">
        <v>562</v>
      </c>
      <c r="K103" s="35" t="e">
        <f t="shared" si="1"/>
        <v>#VALUE!</v>
      </c>
    </row>
    <row r="104" spans="1:11" hidden="1" x14ac:dyDescent="0.35">
      <c r="A104" s="219" t="s">
        <v>1592</v>
      </c>
      <c r="B104" s="219" t="s">
        <v>1596</v>
      </c>
      <c r="C104" s="218">
        <v>639</v>
      </c>
      <c r="D104" s="218">
        <v>99639</v>
      </c>
      <c r="E104" s="217" t="s">
        <v>556</v>
      </c>
      <c r="F104" s="217" t="s">
        <v>555</v>
      </c>
      <c r="G104" s="216">
        <v>63903</v>
      </c>
      <c r="H104" s="38" t="str">
        <f>_xlfn.XLOOKUP(G104,Data!$C:$C,Data!$C:$C,"")</f>
        <v/>
      </c>
      <c r="I104" s="217" t="s">
        <v>567</v>
      </c>
      <c r="J104" s="217" t="s">
        <v>562</v>
      </c>
      <c r="K104" s="35" t="e">
        <f t="shared" si="1"/>
        <v>#VALUE!</v>
      </c>
    </row>
    <row r="105" spans="1:11" hidden="1" x14ac:dyDescent="0.35">
      <c r="A105" s="219" t="s">
        <v>1592</v>
      </c>
      <c r="B105" s="219" t="s">
        <v>1596</v>
      </c>
      <c r="C105" s="218">
        <v>639</v>
      </c>
      <c r="D105" s="218">
        <v>99639</v>
      </c>
      <c r="E105" s="217" t="s">
        <v>556</v>
      </c>
      <c r="F105" s="217" t="s">
        <v>555</v>
      </c>
      <c r="G105" s="216">
        <v>63904</v>
      </c>
      <c r="H105" s="38" t="str">
        <f>_xlfn.XLOOKUP(G105,Data!$C:$C,Data!$C:$C,"")</f>
        <v/>
      </c>
      <c r="I105" s="217" t="s">
        <v>569</v>
      </c>
      <c r="J105" s="217" t="s">
        <v>562</v>
      </c>
      <c r="K105" s="35" t="e">
        <f t="shared" si="1"/>
        <v>#VALUE!</v>
      </c>
    </row>
    <row r="106" spans="1:11" hidden="1" x14ac:dyDescent="0.35">
      <c r="A106" s="219" t="s">
        <v>1592</v>
      </c>
      <c r="B106" s="219" t="s">
        <v>1596</v>
      </c>
      <c r="C106" s="218">
        <v>639</v>
      </c>
      <c r="D106" s="218">
        <v>99639</v>
      </c>
      <c r="E106" s="217" t="s">
        <v>556</v>
      </c>
      <c r="F106" s="217" t="s">
        <v>555</v>
      </c>
      <c r="G106" s="216">
        <v>63905</v>
      </c>
      <c r="H106" s="38" t="str">
        <f>_xlfn.XLOOKUP(G106,Data!$C:$C,Data!$C:$C,"")</f>
        <v/>
      </c>
      <c r="I106" s="217" t="s">
        <v>572</v>
      </c>
      <c r="J106" s="217" t="s">
        <v>562</v>
      </c>
      <c r="K106" s="35" t="e">
        <f t="shared" si="1"/>
        <v>#VALUE!</v>
      </c>
    </row>
    <row r="107" spans="1:11" hidden="1" x14ac:dyDescent="0.35">
      <c r="A107" s="219" t="s">
        <v>1592</v>
      </c>
      <c r="B107" s="219" t="s">
        <v>1596</v>
      </c>
      <c r="C107" s="218">
        <v>639</v>
      </c>
      <c r="D107" s="218">
        <v>99639</v>
      </c>
      <c r="E107" s="217" t="s">
        <v>556</v>
      </c>
      <c r="F107" s="217" t="s">
        <v>555</v>
      </c>
      <c r="G107" s="216">
        <v>63906</v>
      </c>
      <c r="H107" s="38" t="str">
        <f>_xlfn.XLOOKUP(G107,Data!$C:$C,Data!$C:$C,"")</f>
        <v/>
      </c>
      <c r="I107" s="217" t="s">
        <v>574</v>
      </c>
      <c r="J107" s="217" t="s">
        <v>562</v>
      </c>
      <c r="K107" s="35" t="e">
        <f t="shared" si="1"/>
        <v>#VALUE!</v>
      </c>
    </row>
    <row r="108" spans="1:11" hidden="1" x14ac:dyDescent="0.35">
      <c r="A108" s="142" t="s">
        <v>1592</v>
      </c>
      <c r="B108" s="142" t="s">
        <v>1596</v>
      </c>
      <c r="C108" s="141">
        <v>643</v>
      </c>
      <c r="D108" s="141">
        <v>99643</v>
      </c>
      <c r="E108" s="138" t="s">
        <v>579</v>
      </c>
      <c r="F108" s="138" t="s">
        <v>578</v>
      </c>
      <c r="G108" s="140">
        <v>64301</v>
      </c>
      <c r="H108" s="38" t="str">
        <f>_xlfn.XLOOKUP(G108,Data!$C:$C,Data!$C:$C,"")</f>
        <v/>
      </c>
      <c r="I108" s="138" t="s">
        <v>580</v>
      </c>
      <c r="J108" s="138" t="s">
        <v>585</v>
      </c>
      <c r="K108" s="35" t="e">
        <f t="shared" si="1"/>
        <v>#VALUE!</v>
      </c>
    </row>
    <row r="109" spans="1:11" hidden="1" x14ac:dyDescent="0.35">
      <c r="A109" s="100" t="s">
        <v>1592</v>
      </c>
      <c r="B109" s="100" t="s">
        <v>1596</v>
      </c>
      <c r="C109" s="99">
        <v>644</v>
      </c>
      <c r="D109" s="99">
        <v>99644</v>
      </c>
      <c r="E109" s="97" t="s">
        <v>589</v>
      </c>
      <c r="F109" s="97" t="s">
        <v>588</v>
      </c>
      <c r="G109" s="98">
        <v>64401</v>
      </c>
      <c r="H109" s="38" t="str">
        <f>_xlfn.XLOOKUP(G109,Data!$C:$C,Data!$C:$C,"")</f>
        <v/>
      </c>
      <c r="I109" s="97" t="s">
        <v>590</v>
      </c>
      <c r="J109" s="97" t="s">
        <v>585</v>
      </c>
      <c r="K109" s="35" t="e">
        <f t="shared" si="1"/>
        <v>#VALUE!</v>
      </c>
    </row>
    <row r="110" spans="1:11" hidden="1" x14ac:dyDescent="0.35">
      <c r="A110" s="45" t="s">
        <v>1592</v>
      </c>
      <c r="B110" s="45" t="s">
        <v>1596</v>
      </c>
      <c r="C110" s="44">
        <v>645</v>
      </c>
      <c r="D110" s="44">
        <v>99645</v>
      </c>
      <c r="E110" s="44" t="s">
        <v>598</v>
      </c>
      <c r="F110" s="42" t="s">
        <v>597</v>
      </c>
      <c r="G110" s="43">
        <v>64501</v>
      </c>
      <c r="H110" s="38" t="str">
        <f>_xlfn.XLOOKUP(G110,Data!$C:$C,Data!$C:$C,"")</f>
        <v/>
      </c>
      <c r="I110" s="42" t="s">
        <v>599</v>
      </c>
      <c r="J110" s="42" t="s">
        <v>585</v>
      </c>
      <c r="K110" s="35" t="e">
        <f t="shared" si="1"/>
        <v>#VALUE!</v>
      </c>
    </row>
    <row r="111" spans="1:11" x14ac:dyDescent="0.35">
      <c r="A111" s="203" t="s">
        <v>1592</v>
      </c>
      <c r="B111" s="203" t="s">
        <v>1596</v>
      </c>
      <c r="C111" s="202">
        <v>646</v>
      </c>
      <c r="D111" s="202">
        <v>99646</v>
      </c>
      <c r="E111" s="199" t="s">
        <v>607</v>
      </c>
      <c r="F111" s="199" t="s">
        <v>606</v>
      </c>
      <c r="G111" s="201">
        <v>64600</v>
      </c>
      <c r="H111" s="38" t="str">
        <f>_xlfn.XLOOKUP(G111,Data!$C:$C,Data!$C:$C,"")</f>
        <v/>
      </c>
      <c r="I111" s="200" t="s">
        <v>1595</v>
      </c>
      <c r="J111" s="199"/>
      <c r="K111" s="35" t="e">
        <f t="shared" si="1"/>
        <v>#VALUE!</v>
      </c>
    </row>
    <row r="112" spans="1:11" x14ac:dyDescent="0.35">
      <c r="A112" s="251" t="s">
        <v>1592</v>
      </c>
      <c r="B112" s="251" t="s">
        <v>1601</v>
      </c>
      <c r="C112" s="250">
        <v>647</v>
      </c>
      <c r="D112" s="250">
        <v>99647</v>
      </c>
      <c r="E112" s="247" t="s">
        <v>613</v>
      </c>
      <c r="F112" s="247" t="s">
        <v>1611</v>
      </c>
      <c r="G112" s="249">
        <v>64700</v>
      </c>
      <c r="H112" s="38" t="str">
        <f>_xlfn.XLOOKUP(G112,Data!$C:$C,Data!$C:$C,"")</f>
        <v/>
      </c>
      <c r="I112" s="248" t="s">
        <v>1595</v>
      </c>
      <c r="J112" s="247"/>
      <c r="K112" s="35" t="e">
        <f t="shared" si="1"/>
        <v>#VALUE!</v>
      </c>
    </row>
    <row r="113" spans="1:11" hidden="1" x14ac:dyDescent="0.35">
      <c r="A113" s="246" t="s">
        <v>1592</v>
      </c>
      <c r="B113" s="246" t="s">
        <v>1601</v>
      </c>
      <c r="C113" s="246">
        <v>648</v>
      </c>
      <c r="D113" s="246">
        <v>99648</v>
      </c>
      <c r="E113" s="244" t="s">
        <v>1612</v>
      </c>
      <c r="F113" s="244" t="s">
        <v>1613</v>
      </c>
      <c r="G113" s="245">
        <v>64801</v>
      </c>
      <c r="H113" s="38" t="str">
        <f>_xlfn.XLOOKUP(G113,Data!$C:$C,Data!$C:$C,"")</f>
        <v/>
      </c>
      <c r="I113" s="244" t="s">
        <v>1614</v>
      </c>
      <c r="J113" s="244" t="s">
        <v>619</v>
      </c>
      <c r="K113" s="35" t="e">
        <f t="shared" si="1"/>
        <v>#VALUE!</v>
      </c>
    </row>
    <row r="114" spans="1:11" hidden="1" x14ac:dyDescent="0.35">
      <c r="A114" s="58" t="s">
        <v>1592</v>
      </c>
      <c r="B114" s="58" t="s">
        <v>1601</v>
      </c>
      <c r="C114" s="58">
        <v>649</v>
      </c>
      <c r="D114" s="58">
        <v>99649</v>
      </c>
      <c r="E114" s="55" t="s">
        <v>1615</v>
      </c>
      <c r="F114" s="55" t="s">
        <v>1616</v>
      </c>
      <c r="G114" s="243">
        <v>64901</v>
      </c>
      <c r="H114" s="38" t="str">
        <f>_xlfn.XLOOKUP(G114,Data!$C:$C,Data!$C:$C,"")</f>
        <v/>
      </c>
      <c r="I114" s="55" t="s">
        <v>1617</v>
      </c>
      <c r="J114" s="55" t="s">
        <v>619</v>
      </c>
      <c r="K114" s="35" t="e">
        <f t="shared" si="1"/>
        <v>#VALUE!</v>
      </c>
    </row>
    <row r="115" spans="1:11" hidden="1" x14ac:dyDescent="0.35">
      <c r="A115" s="58" t="s">
        <v>1592</v>
      </c>
      <c r="B115" s="58" t="s">
        <v>1601</v>
      </c>
      <c r="C115" s="58">
        <v>649</v>
      </c>
      <c r="D115" s="58">
        <v>99649</v>
      </c>
      <c r="E115" s="55" t="s">
        <v>1615</v>
      </c>
      <c r="F115" s="55" t="s">
        <v>1616</v>
      </c>
      <c r="G115" s="243">
        <v>64902</v>
      </c>
      <c r="H115" s="38" t="str">
        <f>_xlfn.XLOOKUP(G115,Data!$C:$C,Data!$C:$C,"")</f>
        <v/>
      </c>
      <c r="I115" s="55" t="s">
        <v>614</v>
      </c>
      <c r="J115" s="55" t="s">
        <v>619</v>
      </c>
      <c r="K115" s="35" t="e">
        <f t="shared" si="1"/>
        <v>#VALUE!</v>
      </c>
    </row>
    <row r="116" spans="1:11" hidden="1" x14ac:dyDescent="0.35">
      <c r="A116" s="58" t="s">
        <v>1592</v>
      </c>
      <c r="B116" s="58" t="s">
        <v>1601</v>
      </c>
      <c r="C116" s="58">
        <v>649</v>
      </c>
      <c r="D116" s="58">
        <v>99649</v>
      </c>
      <c r="E116" s="55" t="s">
        <v>1615</v>
      </c>
      <c r="F116" s="55" t="s">
        <v>1616</v>
      </c>
      <c r="G116" s="243">
        <v>64903</v>
      </c>
      <c r="H116" s="38" t="str">
        <f>_xlfn.XLOOKUP(G116,Data!$C:$C,Data!$C:$C,"")</f>
        <v/>
      </c>
      <c r="I116" s="55" t="s">
        <v>621</v>
      </c>
      <c r="J116" s="55" t="s">
        <v>619</v>
      </c>
      <c r="K116" s="35" t="e">
        <f t="shared" si="1"/>
        <v>#VALUE!</v>
      </c>
    </row>
    <row r="117" spans="1:11" hidden="1" x14ac:dyDescent="0.35">
      <c r="A117" s="219" t="s">
        <v>1592</v>
      </c>
      <c r="B117" s="219" t="s">
        <v>1601</v>
      </c>
      <c r="C117" s="219">
        <v>650</v>
      </c>
      <c r="D117" s="219" t="s">
        <v>1618</v>
      </c>
      <c r="E117" s="217" t="s">
        <v>1619</v>
      </c>
      <c r="F117" s="217" t="s">
        <v>1620</v>
      </c>
      <c r="G117" s="242">
        <v>65001</v>
      </c>
      <c r="H117" s="38" t="str">
        <f>_xlfn.XLOOKUP(G117,Data!$C:$C,Data!$C:$C,"")</f>
        <v/>
      </c>
      <c r="I117" s="217" t="s">
        <v>1621</v>
      </c>
      <c r="J117" s="217" t="s">
        <v>619</v>
      </c>
      <c r="K117" s="35" t="e">
        <f t="shared" si="1"/>
        <v>#VALUE!</v>
      </c>
    </row>
    <row r="118" spans="1:11" hidden="1" x14ac:dyDescent="0.35">
      <c r="A118" s="241" t="s">
        <v>1592</v>
      </c>
      <c r="B118" s="241" t="s">
        <v>1601</v>
      </c>
      <c r="C118" s="241">
        <v>651</v>
      </c>
      <c r="D118" s="241" t="s">
        <v>1622</v>
      </c>
      <c r="E118" s="239" t="s">
        <v>1623</v>
      </c>
      <c r="F118" s="239" t="s">
        <v>1624</v>
      </c>
      <c r="G118" s="240">
        <v>65101</v>
      </c>
      <c r="H118" s="38" t="str">
        <f>_xlfn.XLOOKUP(G118,Data!$C:$C,Data!$C:$C,"")</f>
        <v/>
      </c>
      <c r="I118" s="239" t="s">
        <v>623</v>
      </c>
      <c r="J118" s="239" t="s">
        <v>619</v>
      </c>
      <c r="K118" s="35" t="e">
        <f t="shared" si="1"/>
        <v>#VALUE!</v>
      </c>
    </row>
    <row r="119" spans="1:11" hidden="1" x14ac:dyDescent="0.35">
      <c r="A119" s="238" t="s">
        <v>1592</v>
      </c>
      <c r="B119" s="238" t="s">
        <v>1601</v>
      </c>
      <c r="C119" s="238">
        <v>652</v>
      </c>
      <c r="D119" s="238" t="s">
        <v>1625</v>
      </c>
      <c r="E119" s="236" t="s">
        <v>1626</v>
      </c>
      <c r="F119" s="236" t="s">
        <v>1627</v>
      </c>
      <c r="G119" s="237">
        <v>65201</v>
      </c>
      <c r="H119" s="38" t="str">
        <f>_xlfn.XLOOKUP(G119,Data!$C:$C,Data!$C:$C,"")</f>
        <v/>
      </c>
      <c r="I119" s="236" t="s">
        <v>1628</v>
      </c>
      <c r="J119" s="236" t="s">
        <v>619</v>
      </c>
      <c r="K119" s="35" t="e">
        <f t="shared" si="1"/>
        <v>#VALUE!</v>
      </c>
    </row>
    <row r="120" spans="1:11" hidden="1" x14ac:dyDescent="0.35">
      <c r="A120" s="113" t="s">
        <v>1592</v>
      </c>
      <c r="B120" s="113" t="s">
        <v>1601</v>
      </c>
      <c r="C120" s="113">
        <v>653</v>
      </c>
      <c r="D120" s="113" t="s">
        <v>1629</v>
      </c>
      <c r="E120" s="110" t="s">
        <v>1630</v>
      </c>
      <c r="F120" s="110" t="s">
        <v>1631</v>
      </c>
      <c r="G120" s="232">
        <v>65301</v>
      </c>
      <c r="H120" s="38" t="str">
        <f>_xlfn.XLOOKUP(G120,Data!$C:$C,Data!$C:$C,"")</f>
        <v/>
      </c>
      <c r="I120" s="110" t="s">
        <v>626</v>
      </c>
      <c r="J120" s="110" t="s">
        <v>619</v>
      </c>
      <c r="K120" s="35" t="e">
        <f t="shared" si="1"/>
        <v>#VALUE!</v>
      </c>
    </row>
    <row r="121" spans="1:11" hidden="1" x14ac:dyDescent="0.35">
      <c r="A121" s="113" t="s">
        <v>1592</v>
      </c>
      <c r="B121" s="113" t="s">
        <v>1601</v>
      </c>
      <c r="C121" s="113">
        <v>653</v>
      </c>
      <c r="D121" s="113" t="s">
        <v>1629</v>
      </c>
      <c r="E121" s="110" t="s">
        <v>1630</v>
      </c>
      <c r="F121" s="110" t="s">
        <v>1631</v>
      </c>
      <c r="G121" s="232">
        <v>65302</v>
      </c>
      <c r="H121" s="38" t="str">
        <f>_xlfn.XLOOKUP(G121,Data!$C:$C,Data!$C:$C,"")</f>
        <v/>
      </c>
      <c r="I121" s="110" t="s">
        <v>629</v>
      </c>
      <c r="J121" s="110" t="s">
        <v>619</v>
      </c>
      <c r="K121" s="35" t="e">
        <f t="shared" si="1"/>
        <v>#VALUE!</v>
      </c>
    </row>
    <row r="122" spans="1:11" x14ac:dyDescent="0.35">
      <c r="A122" s="104" t="s">
        <v>1592</v>
      </c>
      <c r="B122" s="104" t="s">
        <v>1596</v>
      </c>
      <c r="C122" s="103">
        <v>655</v>
      </c>
      <c r="D122" s="103" t="s">
        <v>1632</v>
      </c>
      <c r="E122" s="101" t="s">
        <v>633</v>
      </c>
      <c r="F122" s="101" t="s">
        <v>1633</v>
      </c>
      <c r="G122" s="102">
        <v>65500</v>
      </c>
      <c r="H122" s="38" t="str">
        <f>_xlfn.XLOOKUP(G122,Data!$C:$C,Data!$C:$C,"")</f>
        <v/>
      </c>
      <c r="I122" s="205" t="s">
        <v>1595</v>
      </c>
      <c r="J122" s="101"/>
      <c r="K122" s="35" t="e">
        <f t="shared" si="1"/>
        <v>#VALUE!</v>
      </c>
    </row>
    <row r="123" spans="1:11" x14ac:dyDescent="0.35">
      <c r="A123" s="100" t="s">
        <v>1592</v>
      </c>
      <c r="B123" s="100" t="s">
        <v>1596</v>
      </c>
      <c r="C123" s="99">
        <v>656</v>
      </c>
      <c r="D123" s="99" t="s">
        <v>1634</v>
      </c>
      <c r="E123" s="97" t="s">
        <v>667</v>
      </c>
      <c r="F123" s="97" t="s">
        <v>1635</v>
      </c>
      <c r="G123" s="98">
        <v>65600</v>
      </c>
      <c r="H123" s="38" t="str">
        <f>_xlfn.XLOOKUP(G123,Data!$C:$C,Data!$C:$C,"")</f>
        <v/>
      </c>
      <c r="I123" s="105" t="s">
        <v>1595</v>
      </c>
      <c r="J123" s="97"/>
      <c r="K123" s="35" t="e">
        <f t="shared" si="1"/>
        <v>#VALUE!</v>
      </c>
    </row>
    <row r="124" spans="1:11" hidden="1" x14ac:dyDescent="0.35">
      <c r="A124" s="235" t="s">
        <v>1592</v>
      </c>
      <c r="B124" s="235" t="s">
        <v>1596</v>
      </c>
      <c r="C124" s="235">
        <v>663</v>
      </c>
      <c r="D124" s="235" t="s">
        <v>1636</v>
      </c>
      <c r="E124" s="233" t="s">
        <v>1637</v>
      </c>
      <c r="F124" s="233" t="s">
        <v>1638</v>
      </c>
      <c r="G124" s="234">
        <v>66301</v>
      </c>
      <c r="H124" s="38" t="str">
        <f>_xlfn.XLOOKUP(G124,Data!$C:$C,Data!$C:$C,"")</f>
        <v/>
      </c>
      <c r="I124" s="233" t="s">
        <v>634</v>
      </c>
      <c r="J124" s="233" t="s">
        <v>639</v>
      </c>
      <c r="K124" s="35" t="e">
        <f t="shared" si="1"/>
        <v>#VALUE!</v>
      </c>
    </row>
    <row r="125" spans="1:11" hidden="1" x14ac:dyDescent="0.35">
      <c r="A125" s="113" t="s">
        <v>1592</v>
      </c>
      <c r="B125" s="113" t="s">
        <v>1596</v>
      </c>
      <c r="C125" s="113">
        <v>664</v>
      </c>
      <c r="D125" s="113" t="s">
        <v>1639</v>
      </c>
      <c r="E125" s="110" t="s">
        <v>1640</v>
      </c>
      <c r="F125" s="110" t="s">
        <v>1641</v>
      </c>
      <c r="G125" s="232">
        <v>66401</v>
      </c>
      <c r="H125" s="38" t="str">
        <f>_xlfn.XLOOKUP(G125,Data!$C:$C,Data!$C:$C,"")</f>
        <v/>
      </c>
      <c r="I125" s="110" t="s">
        <v>641</v>
      </c>
      <c r="J125" s="110" t="s">
        <v>639</v>
      </c>
      <c r="K125" s="35" t="e">
        <f t="shared" si="1"/>
        <v>#VALUE!</v>
      </c>
    </row>
    <row r="126" spans="1:11" hidden="1" x14ac:dyDescent="0.35">
      <c r="A126" s="124" t="s">
        <v>1592</v>
      </c>
      <c r="B126" s="124" t="s">
        <v>1596</v>
      </c>
      <c r="C126" s="124">
        <v>665</v>
      </c>
      <c r="D126" s="124" t="s">
        <v>1642</v>
      </c>
      <c r="E126" s="120" t="s">
        <v>1643</v>
      </c>
      <c r="F126" s="120" t="s">
        <v>1644</v>
      </c>
      <c r="G126" s="121">
        <v>66501</v>
      </c>
      <c r="H126" s="38" t="str">
        <f>_xlfn.XLOOKUP(G126,Data!$C:$C,Data!$C:$C,"")</f>
        <v/>
      </c>
      <c r="I126" s="120" t="s">
        <v>643</v>
      </c>
      <c r="J126" s="120" t="s">
        <v>639</v>
      </c>
      <c r="K126" s="35" t="e">
        <f t="shared" si="1"/>
        <v>#VALUE!</v>
      </c>
    </row>
    <row r="127" spans="1:11" hidden="1" x14ac:dyDescent="0.35">
      <c r="A127" s="62" t="s">
        <v>1592</v>
      </c>
      <c r="B127" s="62" t="s">
        <v>1596</v>
      </c>
      <c r="C127" s="61">
        <v>666</v>
      </c>
      <c r="D127" s="61" t="s">
        <v>1645</v>
      </c>
      <c r="E127" s="59" t="s">
        <v>1646</v>
      </c>
      <c r="F127" s="59" t="s">
        <v>1647</v>
      </c>
      <c r="G127" s="60">
        <v>66601</v>
      </c>
      <c r="H127" s="38" t="str">
        <f>_xlfn.XLOOKUP(G127,Data!$C:$C,Data!$C:$C,"")</f>
        <v/>
      </c>
      <c r="I127" s="59" t="s">
        <v>645</v>
      </c>
      <c r="J127" s="59" t="s">
        <v>639</v>
      </c>
      <c r="K127" s="35" t="e">
        <f t="shared" si="1"/>
        <v>#VALUE!</v>
      </c>
    </row>
    <row r="128" spans="1:11" hidden="1" x14ac:dyDescent="0.35">
      <c r="A128" s="58" t="s">
        <v>1592</v>
      </c>
      <c r="B128" s="58" t="s">
        <v>1596</v>
      </c>
      <c r="C128" s="57">
        <v>667</v>
      </c>
      <c r="D128" s="57" t="s">
        <v>1648</v>
      </c>
      <c r="E128" s="55" t="s">
        <v>1649</v>
      </c>
      <c r="F128" s="55" t="s">
        <v>1650</v>
      </c>
      <c r="G128" s="56">
        <v>66701</v>
      </c>
      <c r="H128" s="38" t="str">
        <f>_xlfn.XLOOKUP(G128,Data!$C:$C,Data!$C:$C,"")</f>
        <v/>
      </c>
      <c r="I128" s="55" t="s">
        <v>647</v>
      </c>
      <c r="J128" s="55" t="s">
        <v>639</v>
      </c>
      <c r="K128" s="35" t="e">
        <f t="shared" si="1"/>
        <v>#VALUE!</v>
      </c>
    </row>
    <row r="129" spans="1:11" hidden="1" x14ac:dyDescent="0.35">
      <c r="A129" s="54" t="s">
        <v>1592</v>
      </c>
      <c r="B129" s="54" t="s">
        <v>1596</v>
      </c>
      <c r="C129" s="53">
        <v>668</v>
      </c>
      <c r="D129" s="53" t="s">
        <v>1651</v>
      </c>
      <c r="E129" s="50" t="s">
        <v>1652</v>
      </c>
      <c r="F129" s="50" t="s">
        <v>1653</v>
      </c>
      <c r="G129" s="52">
        <v>66801</v>
      </c>
      <c r="H129" s="38" t="str">
        <f>_xlfn.XLOOKUP(G129,Data!$C:$C,Data!$C:$C,"")</f>
        <v/>
      </c>
      <c r="I129" s="50" t="s">
        <v>650</v>
      </c>
      <c r="J129" s="50" t="s">
        <v>639</v>
      </c>
      <c r="K129" s="35" t="e">
        <f t="shared" si="1"/>
        <v>#VALUE!</v>
      </c>
    </row>
    <row r="130" spans="1:11" hidden="1" x14ac:dyDescent="0.35">
      <c r="A130" s="49" t="s">
        <v>1592</v>
      </c>
      <c r="B130" s="49" t="s">
        <v>1596</v>
      </c>
      <c r="C130" s="48">
        <v>669</v>
      </c>
      <c r="D130" s="48" t="s">
        <v>1654</v>
      </c>
      <c r="E130" s="46" t="s">
        <v>1655</v>
      </c>
      <c r="F130" s="46" t="s">
        <v>1656</v>
      </c>
      <c r="G130" s="47">
        <v>66901</v>
      </c>
      <c r="H130" s="38" t="str">
        <f>_xlfn.XLOOKUP(G130,Data!$C:$C,Data!$C:$C,"")</f>
        <v/>
      </c>
      <c r="I130" s="46" t="s">
        <v>653</v>
      </c>
      <c r="J130" s="46" t="s">
        <v>639</v>
      </c>
      <c r="K130" s="35" t="e">
        <f t="shared" ref="K130:K193" si="2">G130-H130</f>
        <v>#VALUE!</v>
      </c>
    </row>
    <row r="131" spans="1:11" hidden="1" x14ac:dyDescent="0.35">
      <c r="A131" s="45" t="s">
        <v>1592</v>
      </c>
      <c r="B131" s="45" t="s">
        <v>1596</v>
      </c>
      <c r="C131" s="44">
        <v>670</v>
      </c>
      <c r="D131" s="44" t="s">
        <v>1657</v>
      </c>
      <c r="E131" s="42" t="s">
        <v>1658</v>
      </c>
      <c r="F131" s="42" t="s">
        <v>1659</v>
      </c>
      <c r="G131" s="43">
        <v>67001</v>
      </c>
      <c r="H131" s="38" t="str">
        <f>_xlfn.XLOOKUP(G131,Data!$C:$C,Data!$C:$C,"")</f>
        <v/>
      </c>
      <c r="I131" s="42" t="s">
        <v>655</v>
      </c>
      <c r="J131" s="42" t="s">
        <v>639</v>
      </c>
      <c r="K131" s="35" t="e">
        <f t="shared" si="2"/>
        <v>#VALUE!</v>
      </c>
    </row>
    <row r="132" spans="1:11" hidden="1" x14ac:dyDescent="0.35">
      <c r="A132" s="96" t="s">
        <v>1592</v>
      </c>
      <c r="B132" s="96" t="s">
        <v>1596</v>
      </c>
      <c r="C132" s="95">
        <v>671</v>
      </c>
      <c r="D132" s="95" t="s">
        <v>1660</v>
      </c>
      <c r="E132" s="93" t="s">
        <v>1661</v>
      </c>
      <c r="F132" s="93" t="s">
        <v>1662</v>
      </c>
      <c r="G132" s="38">
        <v>67101</v>
      </c>
      <c r="H132" s="38" t="str">
        <f>_xlfn.XLOOKUP(G132,Data!$C:$C,Data!$C:$C,"")</f>
        <v/>
      </c>
      <c r="I132" s="93" t="s">
        <v>658</v>
      </c>
      <c r="J132" s="93" t="s">
        <v>639</v>
      </c>
      <c r="K132" s="35" t="e">
        <f t="shared" si="2"/>
        <v>#VALUE!</v>
      </c>
    </row>
    <row r="133" spans="1:11" hidden="1" x14ac:dyDescent="0.35">
      <c r="A133" s="76" t="s">
        <v>1592</v>
      </c>
      <c r="B133" s="76" t="s">
        <v>1596</v>
      </c>
      <c r="C133" s="75">
        <v>672</v>
      </c>
      <c r="D133" s="75" t="s">
        <v>1663</v>
      </c>
      <c r="E133" s="72" t="s">
        <v>1664</v>
      </c>
      <c r="F133" s="72" t="s">
        <v>1665</v>
      </c>
      <c r="G133" s="74">
        <v>67201</v>
      </c>
      <c r="H133" s="38" t="str">
        <f>_xlfn.XLOOKUP(G133,Data!$C:$C,Data!$C:$C,"")</f>
        <v/>
      </c>
      <c r="I133" s="72" t="s">
        <v>660</v>
      </c>
      <c r="J133" s="72" t="s">
        <v>639</v>
      </c>
      <c r="K133" s="35" t="e">
        <f t="shared" si="2"/>
        <v>#VALUE!</v>
      </c>
    </row>
    <row r="134" spans="1:11" hidden="1" x14ac:dyDescent="0.35">
      <c r="A134" s="231" t="s">
        <v>1592</v>
      </c>
      <c r="B134" s="231" t="s">
        <v>1596</v>
      </c>
      <c r="C134" s="230">
        <v>673</v>
      </c>
      <c r="D134" s="230" t="s">
        <v>1666</v>
      </c>
      <c r="E134" s="228" t="s">
        <v>1667</v>
      </c>
      <c r="F134" s="228" t="s">
        <v>1668</v>
      </c>
      <c r="G134" s="229">
        <v>67301</v>
      </c>
      <c r="H134" s="38" t="str">
        <f>_xlfn.XLOOKUP(G134,Data!$C:$C,Data!$C:$C,"")</f>
        <v/>
      </c>
      <c r="I134" s="228" t="s">
        <v>663</v>
      </c>
      <c r="J134" s="228" t="s">
        <v>639</v>
      </c>
      <c r="K134" s="35" t="e">
        <f t="shared" si="2"/>
        <v>#VALUE!</v>
      </c>
    </row>
    <row r="135" spans="1:11" hidden="1" x14ac:dyDescent="0.35">
      <c r="A135" s="227" t="s">
        <v>1592</v>
      </c>
      <c r="B135" s="227" t="s">
        <v>1596</v>
      </c>
      <c r="C135" s="226">
        <v>674</v>
      </c>
      <c r="D135" s="226" t="s">
        <v>1669</v>
      </c>
      <c r="E135" s="224" t="s">
        <v>1670</v>
      </c>
      <c r="F135" s="224" t="s">
        <v>1671</v>
      </c>
      <c r="G135" s="225">
        <v>67401</v>
      </c>
      <c r="H135" s="38" t="str">
        <f>_xlfn.XLOOKUP(G135,Data!$C:$C,Data!$C:$C,"")</f>
        <v/>
      </c>
      <c r="I135" s="224" t="s">
        <v>668</v>
      </c>
      <c r="J135" s="224" t="s">
        <v>673</v>
      </c>
      <c r="K135" s="35" t="e">
        <f t="shared" si="2"/>
        <v>#VALUE!</v>
      </c>
    </row>
    <row r="136" spans="1:11" hidden="1" x14ac:dyDescent="0.35">
      <c r="A136" s="227" t="s">
        <v>1592</v>
      </c>
      <c r="B136" s="227" t="s">
        <v>1596</v>
      </c>
      <c r="C136" s="226">
        <v>674</v>
      </c>
      <c r="D136" s="226" t="s">
        <v>1669</v>
      </c>
      <c r="E136" s="224" t="s">
        <v>1670</v>
      </c>
      <c r="F136" s="224" t="s">
        <v>1671</v>
      </c>
      <c r="G136" s="225">
        <v>67402</v>
      </c>
      <c r="H136" s="38" t="str">
        <f>_xlfn.XLOOKUP(G136,Data!$C:$C,Data!$C:$C,"")</f>
        <v/>
      </c>
      <c r="I136" s="224" t="s">
        <v>675</v>
      </c>
      <c r="J136" s="224" t="s">
        <v>673</v>
      </c>
      <c r="K136" s="35" t="e">
        <f t="shared" si="2"/>
        <v>#VALUE!</v>
      </c>
    </row>
    <row r="137" spans="1:11" hidden="1" x14ac:dyDescent="0.35">
      <c r="A137" s="92" t="s">
        <v>1592</v>
      </c>
      <c r="B137" s="92" t="s">
        <v>1596</v>
      </c>
      <c r="C137" s="91">
        <v>675</v>
      </c>
      <c r="D137" s="91" t="s">
        <v>1672</v>
      </c>
      <c r="E137" s="89" t="s">
        <v>1673</v>
      </c>
      <c r="F137" s="89" t="s">
        <v>1674</v>
      </c>
      <c r="G137" s="90">
        <v>67501</v>
      </c>
      <c r="H137" s="38" t="str">
        <f>_xlfn.XLOOKUP(G137,Data!$C:$C,Data!$C:$C,"")</f>
        <v/>
      </c>
      <c r="I137" s="89" t="s">
        <v>677</v>
      </c>
      <c r="J137" s="89" t="s">
        <v>673</v>
      </c>
      <c r="K137" s="35" t="e">
        <f t="shared" si="2"/>
        <v>#VALUE!</v>
      </c>
    </row>
    <row r="138" spans="1:11" hidden="1" x14ac:dyDescent="0.35">
      <c r="A138" s="223" t="s">
        <v>1592</v>
      </c>
      <c r="B138" s="223" t="s">
        <v>1596</v>
      </c>
      <c r="C138" s="222">
        <v>676</v>
      </c>
      <c r="D138" s="222" t="s">
        <v>1675</v>
      </c>
      <c r="E138" s="220" t="s">
        <v>1676</v>
      </c>
      <c r="F138" s="220" t="s">
        <v>1677</v>
      </c>
      <c r="G138" s="221">
        <v>67601</v>
      </c>
      <c r="H138" s="38" t="str">
        <f>_xlfn.XLOOKUP(G138,Data!$C:$C,Data!$C:$C,"")</f>
        <v/>
      </c>
      <c r="I138" s="220" t="s">
        <v>680</v>
      </c>
      <c r="J138" s="220" t="s">
        <v>673</v>
      </c>
      <c r="K138" s="35" t="e">
        <f t="shared" si="2"/>
        <v>#VALUE!</v>
      </c>
    </row>
    <row r="139" spans="1:11" hidden="1" x14ac:dyDescent="0.35">
      <c r="A139" s="96" t="s">
        <v>1592</v>
      </c>
      <c r="B139" s="96" t="s">
        <v>1596</v>
      </c>
      <c r="C139" s="95">
        <v>677</v>
      </c>
      <c r="D139" s="95" t="s">
        <v>1678</v>
      </c>
      <c r="E139" s="93" t="s">
        <v>1679</v>
      </c>
      <c r="F139" s="93" t="s">
        <v>1680</v>
      </c>
      <c r="G139" s="94">
        <v>67701</v>
      </c>
      <c r="H139" s="38" t="str">
        <f>_xlfn.XLOOKUP(G139,Data!$C:$C,Data!$C:$C,"")</f>
        <v/>
      </c>
      <c r="I139" s="93" t="s">
        <v>683</v>
      </c>
      <c r="J139" s="93" t="s">
        <v>673</v>
      </c>
      <c r="K139" s="35" t="e">
        <f t="shared" si="2"/>
        <v>#VALUE!</v>
      </c>
    </row>
    <row r="140" spans="1:11" hidden="1" x14ac:dyDescent="0.35">
      <c r="A140" s="185" t="s">
        <v>1592</v>
      </c>
      <c r="B140" s="185" t="s">
        <v>1596</v>
      </c>
      <c r="C140" s="184">
        <v>678</v>
      </c>
      <c r="D140" s="184" t="s">
        <v>1681</v>
      </c>
      <c r="E140" s="181" t="s">
        <v>1682</v>
      </c>
      <c r="F140" s="181" t="s">
        <v>1683</v>
      </c>
      <c r="G140" s="183">
        <v>67801</v>
      </c>
      <c r="H140" s="38" t="str">
        <f>_xlfn.XLOOKUP(G140,Data!$C:$C,Data!$C:$C,"")</f>
        <v/>
      </c>
      <c r="I140" s="181" t="s">
        <v>686</v>
      </c>
      <c r="J140" s="181" t="s">
        <v>673</v>
      </c>
      <c r="K140" s="35" t="e">
        <f t="shared" si="2"/>
        <v>#VALUE!</v>
      </c>
    </row>
    <row r="141" spans="1:11" hidden="1" x14ac:dyDescent="0.35">
      <c r="A141" s="219" t="s">
        <v>1592</v>
      </c>
      <c r="B141" s="219" t="s">
        <v>1601</v>
      </c>
      <c r="C141" s="218">
        <v>681</v>
      </c>
      <c r="D141" s="218" t="s">
        <v>1684</v>
      </c>
      <c r="E141" s="217" t="s">
        <v>691</v>
      </c>
      <c r="F141" s="217" t="s">
        <v>1685</v>
      </c>
      <c r="G141" s="216">
        <v>68101</v>
      </c>
      <c r="H141" s="38" t="str">
        <f>_xlfn.XLOOKUP(G141,Data!$C:$C,Data!$C:$C,"")</f>
        <v/>
      </c>
      <c r="I141" s="215" t="s">
        <v>692</v>
      </c>
      <c r="J141" s="214" t="s">
        <v>179</v>
      </c>
      <c r="K141" s="35" t="e">
        <f t="shared" si="2"/>
        <v>#VALUE!</v>
      </c>
    </row>
    <row r="142" spans="1:11" hidden="1" x14ac:dyDescent="0.35">
      <c r="A142" s="219" t="s">
        <v>1592</v>
      </c>
      <c r="B142" s="219" t="s">
        <v>1601</v>
      </c>
      <c r="C142" s="218">
        <v>681</v>
      </c>
      <c r="D142" s="218" t="s">
        <v>1684</v>
      </c>
      <c r="E142" s="217" t="s">
        <v>691</v>
      </c>
      <c r="F142" s="217" t="s">
        <v>1685</v>
      </c>
      <c r="G142" s="216">
        <v>68102</v>
      </c>
      <c r="H142" s="38" t="str">
        <f>_xlfn.XLOOKUP(G142,Data!$C:$C,Data!$C:$C,"")</f>
        <v/>
      </c>
      <c r="I142" s="215" t="s">
        <v>697</v>
      </c>
      <c r="J142" s="214" t="s">
        <v>179</v>
      </c>
      <c r="K142" s="35" t="e">
        <f t="shared" si="2"/>
        <v>#VALUE!</v>
      </c>
    </row>
    <row r="143" spans="1:11" hidden="1" x14ac:dyDescent="0.35">
      <c r="A143" s="219" t="s">
        <v>1592</v>
      </c>
      <c r="B143" s="219" t="s">
        <v>1601</v>
      </c>
      <c r="C143" s="218">
        <v>681</v>
      </c>
      <c r="D143" s="218" t="s">
        <v>1684</v>
      </c>
      <c r="E143" s="217" t="s">
        <v>691</v>
      </c>
      <c r="F143" s="217" t="s">
        <v>1685</v>
      </c>
      <c r="G143" s="216">
        <v>68103</v>
      </c>
      <c r="H143" s="38" t="str">
        <f>_xlfn.XLOOKUP(G143,Data!$C:$C,Data!$C:$C,"")</f>
        <v/>
      </c>
      <c r="I143" s="215" t="s">
        <v>700</v>
      </c>
      <c r="J143" s="214" t="s">
        <v>179</v>
      </c>
      <c r="K143" s="35" t="e">
        <f t="shared" si="2"/>
        <v>#VALUE!</v>
      </c>
    </row>
    <row r="144" spans="1:11" hidden="1" x14ac:dyDescent="0.35">
      <c r="A144" s="219" t="s">
        <v>1592</v>
      </c>
      <c r="B144" s="219" t="s">
        <v>1601</v>
      </c>
      <c r="C144" s="218">
        <v>681</v>
      </c>
      <c r="D144" s="218" t="s">
        <v>1684</v>
      </c>
      <c r="E144" s="217" t="s">
        <v>691</v>
      </c>
      <c r="F144" s="217" t="s">
        <v>1685</v>
      </c>
      <c r="G144" s="216">
        <v>68104</v>
      </c>
      <c r="H144" s="38" t="str">
        <f>_xlfn.XLOOKUP(G144,Data!$C:$C,Data!$C:$C,"")</f>
        <v/>
      </c>
      <c r="I144" s="215" t="s">
        <v>702</v>
      </c>
      <c r="J144" s="214" t="s">
        <v>179</v>
      </c>
      <c r="K144" s="35" t="e">
        <f t="shared" si="2"/>
        <v>#VALUE!</v>
      </c>
    </row>
    <row r="145" spans="1:11" hidden="1" x14ac:dyDescent="0.35">
      <c r="A145" s="219" t="s">
        <v>1592</v>
      </c>
      <c r="B145" s="219" t="s">
        <v>1601</v>
      </c>
      <c r="C145" s="218">
        <v>681</v>
      </c>
      <c r="D145" s="218" t="s">
        <v>1684</v>
      </c>
      <c r="E145" s="217" t="s">
        <v>691</v>
      </c>
      <c r="F145" s="217" t="s">
        <v>1685</v>
      </c>
      <c r="G145" s="216">
        <v>68105</v>
      </c>
      <c r="H145" s="38" t="str">
        <f>_xlfn.XLOOKUP(G145,Data!$C:$C,Data!$C:$C,"")</f>
        <v/>
      </c>
      <c r="I145" s="215" t="s">
        <v>704</v>
      </c>
      <c r="J145" s="214" t="s">
        <v>179</v>
      </c>
      <c r="K145" s="35" t="e">
        <f t="shared" si="2"/>
        <v>#VALUE!</v>
      </c>
    </row>
    <row r="146" spans="1:11" hidden="1" x14ac:dyDescent="0.35">
      <c r="A146" s="219" t="s">
        <v>1592</v>
      </c>
      <c r="B146" s="219" t="s">
        <v>1601</v>
      </c>
      <c r="C146" s="218">
        <v>681</v>
      </c>
      <c r="D146" s="218" t="s">
        <v>1684</v>
      </c>
      <c r="E146" s="217" t="s">
        <v>691</v>
      </c>
      <c r="F146" s="217" t="s">
        <v>1685</v>
      </c>
      <c r="G146" s="216">
        <v>68106</v>
      </c>
      <c r="H146" s="38" t="str">
        <f>_xlfn.XLOOKUP(G146,Data!$C:$C,Data!$C:$C,"")</f>
        <v/>
      </c>
      <c r="I146" s="215" t="s">
        <v>706</v>
      </c>
      <c r="J146" s="214" t="s">
        <v>179</v>
      </c>
      <c r="K146" s="35" t="e">
        <f t="shared" si="2"/>
        <v>#VALUE!</v>
      </c>
    </row>
    <row r="147" spans="1:11" hidden="1" x14ac:dyDescent="0.35">
      <c r="A147" s="219" t="s">
        <v>1592</v>
      </c>
      <c r="B147" s="219" t="s">
        <v>1601</v>
      </c>
      <c r="C147" s="218">
        <v>681</v>
      </c>
      <c r="D147" s="218" t="s">
        <v>1684</v>
      </c>
      <c r="E147" s="217" t="s">
        <v>691</v>
      </c>
      <c r="F147" s="217" t="s">
        <v>1685</v>
      </c>
      <c r="G147" s="216">
        <v>68107</v>
      </c>
      <c r="H147" s="38" t="str">
        <f>_xlfn.XLOOKUP(G147,Data!$C:$C,Data!$C:$C,"")</f>
        <v/>
      </c>
      <c r="I147" s="215" t="s">
        <v>708</v>
      </c>
      <c r="J147" s="214" t="s">
        <v>179</v>
      </c>
      <c r="K147" s="35" t="e">
        <f t="shared" si="2"/>
        <v>#VALUE!</v>
      </c>
    </row>
    <row r="148" spans="1:11" hidden="1" x14ac:dyDescent="0.35">
      <c r="A148" s="219" t="s">
        <v>1592</v>
      </c>
      <c r="B148" s="219" t="s">
        <v>1601</v>
      </c>
      <c r="C148" s="218">
        <v>681</v>
      </c>
      <c r="D148" s="218" t="s">
        <v>1684</v>
      </c>
      <c r="E148" s="217" t="s">
        <v>691</v>
      </c>
      <c r="F148" s="217" t="s">
        <v>1685</v>
      </c>
      <c r="G148" s="216">
        <v>68108</v>
      </c>
      <c r="H148" s="38" t="str">
        <f>_xlfn.XLOOKUP(G148,Data!$C:$C,Data!$C:$C,"")</f>
        <v/>
      </c>
      <c r="I148" s="215" t="s">
        <v>710</v>
      </c>
      <c r="J148" s="214" t="s">
        <v>179</v>
      </c>
      <c r="K148" s="35" t="e">
        <f t="shared" si="2"/>
        <v>#VALUE!</v>
      </c>
    </row>
    <row r="149" spans="1:11" hidden="1" x14ac:dyDescent="0.35">
      <c r="A149" s="219" t="s">
        <v>1592</v>
      </c>
      <c r="B149" s="219" t="s">
        <v>1601</v>
      </c>
      <c r="C149" s="218">
        <v>681</v>
      </c>
      <c r="D149" s="218" t="s">
        <v>1684</v>
      </c>
      <c r="E149" s="217" t="s">
        <v>691</v>
      </c>
      <c r="F149" s="217" t="s">
        <v>1685</v>
      </c>
      <c r="G149" s="216">
        <v>68109</v>
      </c>
      <c r="H149" s="38" t="str">
        <f>_xlfn.XLOOKUP(G149,Data!$C:$C,Data!$C:$C,"")</f>
        <v/>
      </c>
      <c r="I149" s="215" t="s">
        <v>712</v>
      </c>
      <c r="J149" s="214" t="s">
        <v>179</v>
      </c>
      <c r="K149" s="35" t="e">
        <f t="shared" si="2"/>
        <v>#VALUE!</v>
      </c>
    </row>
    <row r="150" spans="1:11" hidden="1" x14ac:dyDescent="0.35">
      <c r="A150" s="219" t="s">
        <v>1592</v>
      </c>
      <c r="B150" s="219" t="s">
        <v>1601</v>
      </c>
      <c r="C150" s="218">
        <v>681</v>
      </c>
      <c r="D150" s="218" t="s">
        <v>1684</v>
      </c>
      <c r="E150" s="217" t="s">
        <v>691</v>
      </c>
      <c r="F150" s="217" t="s">
        <v>1685</v>
      </c>
      <c r="G150" s="216">
        <v>68110</v>
      </c>
      <c r="H150" s="38" t="str">
        <f>_xlfn.XLOOKUP(G150,Data!$C:$C,Data!$C:$C,"")</f>
        <v/>
      </c>
      <c r="I150" s="215" t="s">
        <v>714</v>
      </c>
      <c r="J150" s="214" t="s">
        <v>179</v>
      </c>
      <c r="K150" s="35" t="e">
        <f t="shared" si="2"/>
        <v>#VALUE!</v>
      </c>
    </row>
    <row r="151" spans="1:11" hidden="1" x14ac:dyDescent="0.35">
      <c r="A151" s="219" t="s">
        <v>1592</v>
      </c>
      <c r="B151" s="219" t="s">
        <v>1601</v>
      </c>
      <c r="C151" s="218">
        <v>681</v>
      </c>
      <c r="D151" s="218" t="s">
        <v>1684</v>
      </c>
      <c r="E151" s="217" t="s">
        <v>691</v>
      </c>
      <c r="F151" s="217" t="s">
        <v>1685</v>
      </c>
      <c r="G151" s="216">
        <v>68111</v>
      </c>
      <c r="H151" s="38" t="str">
        <f>_xlfn.XLOOKUP(G151,Data!$C:$C,Data!$C:$C,"")</f>
        <v/>
      </c>
      <c r="I151" s="215" t="s">
        <v>716</v>
      </c>
      <c r="J151" s="214" t="s">
        <v>179</v>
      </c>
      <c r="K151" s="35" t="e">
        <f t="shared" si="2"/>
        <v>#VALUE!</v>
      </c>
    </row>
    <row r="152" spans="1:11" hidden="1" x14ac:dyDescent="0.35">
      <c r="A152" s="219" t="s">
        <v>1592</v>
      </c>
      <c r="B152" s="219" t="s">
        <v>1601</v>
      </c>
      <c r="C152" s="218">
        <v>681</v>
      </c>
      <c r="D152" s="218" t="s">
        <v>1684</v>
      </c>
      <c r="E152" s="217" t="s">
        <v>691</v>
      </c>
      <c r="F152" s="217" t="s">
        <v>1685</v>
      </c>
      <c r="G152" s="216">
        <v>68112</v>
      </c>
      <c r="H152" s="38" t="str">
        <f>_xlfn.XLOOKUP(G152,Data!$C:$C,Data!$C:$C,"")</f>
        <v/>
      </c>
      <c r="I152" s="215" t="s">
        <v>719</v>
      </c>
      <c r="J152" s="214" t="s">
        <v>179</v>
      </c>
      <c r="K152" s="35" t="e">
        <f t="shared" si="2"/>
        <v>#VALUE!</v>
      </c>
    </row>
    <row r="153" spans="1:11" hidden="1" x14ac:dyDescent="0.35">
      <c r="A153" s="219" t="s">
        <v>1592</v>
      </c>
      <c r="B153" s="219" t="s">
        <v>1601</v>
      </c>
      <c r="C153" s="218">
        <v>681</v>
      </c>
      <c r="D153" s="218" t="s">
        <v>1684</v>
      </c>
      <c r="E153" s="217" t="s">
        <v>691</v>
      </c>
      <c r="F153" s="217" t="s">
        <v>1685</v>
      </c>
      <c r="G153" s="216">
        <v>68113</v>
      </c>
      <c r="H153" s="38" t="str">
        <f>_xlfn.XLOOKUP(G153,Data!$C:$C,Data!$C:$C,"")</f>
        <v/>
      </c>
      <c r="I153" s="215" t="s">
        <v>722</v>
      </c>
      <c r="J153" s="214" t="s">
        <v>179</v>
      </c>
      <c r="K153" s="35" t="e">
        <f t="shared" si="2"/>
        <v>#VALUE!</v>
      </c>
    </row>
    <row r="154" spans="1:11" hidden="1" x14ac:dyDescent="0.35">
      <c r="A154" s="219" t="s">
        <v>1592</v>
      </c>
      <c r="B154" s="219" t="s">
        <v>1601</v>
      </c>
      <c r="C154" s="218">
        <v>681</v>
      </c>
      <c r="D154" s="218" t="s">
        <v>1684</v>
      </c>
      <c r="E154" s="217" t="s">
        <v>691</v>
      </c>
      <c r="F154" s="217" t="s">
        <v>1685</v>
      </c>
      <c r="G154" s="216">
        <v>68114</v>
      </c>
      <c r="H154" s="38" t="str">
        <f>_xlfn.XLOOKUP(G154,Data!$C:$C,Data!$C:$C,"")</f>
        <v/>
      </c>
      <c r="I154" s="215" t="s">
        <v>724</v>
      </c>
      <c r="J154" s="214" t="s">
        <v>179</v>
      </c>
      <c r="K154" s="35" t="e">
        <f t="shared" si="2"/>
        <v>#VALUE!</v>
      </c>
    </row>
    <row r="155" spans="1:11" hidden="1" x14ac:dyDescent="0.35">
      <c r="A155" s="219" t="s">
        <v>1592</v>
      </c>
      <c r="B155" s="219" t="s">
        <v>1601</v>
      </c>
      <c r="C155" s="218">
        <v>681</v>
      </c>
      <c r="D155" s="218" t="s">
        <v>1684</v>
      </c>
      <c r="E155" s="217" t="s">
        <v>691</v>
      </c>
      <c r="F155" s="217" t="s">
        <v>1685</v>
      </c>
      <c r="G155" s="216">
        <v>68115</v>
      </c>
      <c r="H155" s="38" t="str">
        <f>_xlfn.XLOOKUP(G155,Data!$C:$C,Data!$C:$C,"")</f>
        <v/>
      </c>
      <c r="I155" s="215" t="s">
        <v>727</v>
      </c>
      <c r="J155" s="214" t="s">
        <v>179</v>
      </c>
      <c r="K155" s="35" t="e">
        <f t="shared" si="2"/>
        <v>#VALUE!</v>
      </c>
    </row>
    <row r="156" spans="1:11" hidden="1" x14ac:dyDescent="0.35">
      <c r="A156" s="219" t="s">
        <v>1592</v>
      </c>
      <c r="B156" s="219" t="s">
        <v>1601</v>
      </c>
      <c r="C156" s="218">
        <v>681</v>
      </c>
      <c r="D156" s="218" t="s">
        <v>1684</v>
      </c>
      <c r="E156" s="217" t="s">
        <v>691</v>
      </c>
      <c r="F156" s="217" t="s">
        <v>1685</v>
      </c>
      <c r="G156" s="216">
        <v>68116</v>
      </c>
      <c r="H156" s="38" t="str">
        <f>_xlfn.XLOOKUP(G156,Data!$C:$C,Data!$C:$C,"")</f>
        <v/>
      </c>
      <c r="I156" s="215" t="s">
        <v>729</v>
      </c>
      <c r="J156" s="214" t="s">
        <v>179</v>
      </c>
      <c r="K156" s="35" t="e">
        <f t="shared" si="2"/>
        <v>#VALUE!</v>
      </c>
    </row>
    <row r="157" spans="1:11" hidden="1" x14ac:dyDescent="0.35">
      <c r="A157" s="219" t="s">
        <v>1592</v>
      </c>
      <c r="B157" s="219" t="s">
        <v>1601</v>
      </c>
      <c r="C157" s="218">
        <v>681</v>
      </c>
      <c r="D157" s="218" t="s">
        <v>1684</v>
      </c>
      <c r="E157" s="217" t="s">
        <v>691</v>
      </c>
      <c r="F157" s="217" t="s">
        <v>1685</v>
      </c>
      <c r="G157" s="216">
        <v>68117</v>
      </c>
      <c r="H157" s="38" t="str">
        <f>_xlfn.XLOOKUP(G157,Data!$C:$C,Data!$C:$C,"")</f>
        <v/>
      </c>
      <c r="I157" s="215" t="s">
        <v>732</v>
      </c>
      <c r="J157" s="214" t="s">
        <v>179</v>
      </c>
      <c r="K157" s="35" t="e">
        <f t="shared" si="2"/>
        <v>#VALUE!</v>
      </c>
    </row>
    <row r="158" spans="1:11" hidden="1" x14ac:dyDescent="0.35">
      <c r="A158" s="219" t="s">
        <v>1592</v>
      </c>
      <c r="B158" s="219" t="s">
        <v>1601</v>
      </c>
      <c r="C158" s="218">
        <v>681</v>
      </c>
      <c r="D158" s="218" t="s">
        <v>1684</v>
      </c>
      <c r="E158" s="217" t="s">
        <v>691</v>
      </c>
      <c r="F158" s="217" t="s">
        <v>1685</v>
      </c>
      <c r="G158" s="216">
        <v>68118</v>
      </c>
      <c r="H158" s="38" t="str">
        <f>_xlfn.XLOOKUP(G158,Data!$C:$C,Data!$C:$C,"")</f>
        <v/>
      </c>
      <c r="I158" s="215" t="s">
        <v>734</v>
      </c>
      <c r="J158" s="214" t="s">
        <v>179</v>
      </c>
      <c r="K158" s="35" t="e">
        <f t="shared" si="2"/>
        <v>#VALUE!</v>
      </c>
    </row>
    <row r="159" spans="1:11" hidden="1" x14ac:dyDescent="0.35">
      <c r="A159" s="219" t="s">
        <v>1592</v>
      </c>
      <c r="B159" s="219" t="s">
        <v>1601</v>
      </c>
      <c r="C159" s="218">
        <v>681</v>
      </c>
      <c r="D159" s="218" t="s">
        <v>1684</v>
      </c>
      <c r="E159" s="217" t="s">
        <v>691</v>
      </c>
      <c r="F159" s="217" t="s">
        <v>1685</v>
      </c>
      <c r="G159" s="216">
        <v>68119</v>
      </c>
      <c r="H159" s="38" t="str">
        <f>_xlfn.XLOOKUP(G159,Data!$C:$C,Data!$C:$C,"")</f>
        <v/>
      </c>
      <c r="I159" s="215" t="s">
        <v>736</v>
      </c>
      <c r="J159" s="214" t="s">
        <v>179</v>
      </c>
      <c r="K159" s="35" t="e">
        <f t="shared" si="2"/>
        <v>#VALUE!</v>
      </c>
    </row>
    <row r="160" spans="1:11" hidden="1" x14ac:dyDescent="0.35">
      <c r="A160" s="219" t="s">
        <v>1592</v>
      </c>
      <c r="B160" s="219" t="s">
        <v>1601</v>
      </c>
      <c r="C160" s="218">
        <v>681</v>
      </c>
      <c r="D160" s="218" t="s">
        <v>1684</v>
      </c>
      <c r="E160" s="217" t="s">
        <v>691</v>
      </c>
      <c r="F160" s="217" t="s">
        <v>1685</v>
      </c>
      <c r="G160" s="216">
        <v>68120</v>
      </c>
      <c r="H160" s="38" t="str">
        <f>_xlfn.XLOOKUP(G160,Data!$C:$C,Data!$C:$C,"")</f>
        <v/>
      </c>
      <c r="I160" s="215" t="s">
        <v>738</v>
      </c>
      <c r="J160" s="214" t="s">
        <v>179</v>
      </c>
      <c r="K160" s="35" t="e">
        <f t="shared" si="2"/>
        <v>#VALUE!</v>
      </c>
    </row>
    <row r="161" spans="1:11" hidden="1" x14ac:dyDescent="0.35">
      <c r="A161" s="219" t="s">
        <v>1592</v>
      </c>
      <c r="B161" s="219" t="s">
        <v>1601</v>
      </c>
      <c r="C161" s="218">
        <v>681</v>
      </c>
      <c r="D161" s="218" t="s">
        <v>1684</v>
      </c>
      <c r="E161" s="217" t="s">
        <v>691</v>
      </c>
      <c r="F161" s="217" t="s">
        <v>1685</v>
      </c>
      <c r="G161" s="216">
        <v>68121</v>
      </c>
      <c r="H161" s="38" t="str">
        <f>_xlfn.XLOOKUP(G161,Data!$C:$C,Data!$C:$C,"")</f>
        <v/>
      </c>
      <c r="I161" s="215" t="s">
        <v>740</v>
      </c>
      <c r="J161" s="214" t="s">
        <v>179</v>
      </c>
      <c r="K161" s="35" t="e">
        <f t="shared" si="2"/>
        <v>#VALUE!</v>
      </c>
    </row>
    <row r="162" spans="1:11" hidden="1" x14ac:dyDescent="0.35">
      <c r="A162" s="219" t="s">
        <v>1592</v>
      </c>
      <c r="B162" s="219" t="s">
        <v>1601</v>
      </c>
      <c r="C162" s="218">
        <v>681</v>
      </c>
      <c r="D162" s="218" t="s">
        <v>1684</v>
      </c>
      <c r="E162" s="217" t="s">
        <v>691</v>
      </c>
      <c r="F162" s="217" t="s">
        <v>1685</v>
      </c>
      <c r="G162" s="216">
        <v>68122</v>
      </c>
      <c r="H162" s="38" t="str">
        <f>_xlfn.XLOOKUP(G162,Data!$C:$C,Data!$C:$C,"")</f>
        <v/>
      </c>
      <c r="I162" s="215" t="s">
        <v>742</v>
      </c>
      <c r="J162" s="214" t="s">
        <v>179</v>
      </c>
      <c r="K162" s="35" t="e">
        <f t="shared" si="2"/>
        <v>#VALUE!</v>
      </c>
    </row>
    <row r="163" spans="1:11" hidden="1" x14ac:dyDescent="0.35">
      <c r="A163" s="219" t="s">
        <v>1592</v>
      </c>
      <c r="B163" s="219" t="s">
        <v>1601</v>
      </c>
      <c r="C163" s="218">
        <v>681</v>
      </c>
      <c r="D163" s="218" t="s">
        <v>1684</v>
      </c>
      <c r="E163" s="217" t="s">
        <v>691</v>
      </c>
      <c r="F163" s="217" t="s">
        <v>1685</v>
      </c>
      <c r="G163" s="216">
        <v>68123</v>
      </c>
      <c r="H163" s="38" t="str">
        <f>_xlfn.XLOOKUP(G163,Data!$C:$C,Data!$C:$C,"")</f>
        <v/>
      </c>
      <c r="I163" s="215" t="s">
        <v>744</v>
      </c>
      <c r="J163" s="214" t="s">
        <v>179</v>
      </c>
      <c r="K163" s="35" t="e">
        <f t="shared" si="2"/>
        <v>#VALUE!</v>
      </c>
    </row>
    <row r="164" spans="1:11" hidden="1" x14ac:dyDescent="0.35">
      <c r="A164" s="219" t="s">
        <v>1592</v>
      </c>
      <c r="B164" s="219" t="s">
        <v>1601</v>
      </c>
      <c r="C164" s="218">
        <v>681</v>
      </c>
      <c r="D164" s="218" t="s">
        <v>1684</v>
      </c>
      <c r="E164" s="217" t="s">
        <v>691</v>
      </c>
      <c r="F164" s="217" t="s">
        <v>1685</v>
      </c>
      <c r="G164" s="216">
        <v>68124</v>
      </c>
      <c r="H164" s="38" t="str">
        <f>_xlfn.XLOOKUP(G164,Data!$C:$C,Data!$C:$C,"")</f>
        <v/>
      </c>
      <c r="I164" s="215" t="s">
        <v>746</v>
      </c>
      <c r="J164" s="214" t="s">
        <v>179</v>
      </c>
      <c r="K164" s="35" t="e">
        <f t="shared" si="2"/>
        <v>#VALUE!</v>
      </c>
    </row>
    <row r="165" spans="1:11" hidden="1" x14ac:dyDescent="0.35">
      <c r="A165" s="62" t="s">
        <v>1592</v>
      </c>
      <c r="B165" s="62" t="s">
        <v>1596</v>
      </c>
      <c r="C165" s="61">
        <v>683</v>
      </c>
      <c r="D165" s="61" t="s">
        <v>1686</v>
      </c>
      <c r="E165" s="59" t="s">
        <v>1687</v>
      </c>
      <c r="F165" s="59" t="s">
        <v>1688</v>
      </c>
      <c r="G165" s="60">
        <v>68301</v>
      </c>
      <c r="H165" s="38" t="str">
        <f>_xlfn.XLOOKUP(G165,Data!$C:$C,Data!$C:$C,"")</f>
        <v/>
      </c>
      <c r="I165" s="59" t="s">
        <v>751</v>
      </c>
      <c r="J165" s="59" t="s">
        <v>756</v>
      </c>
      <c r="K165" s="35" t="e">
        <f t="shared" si="2"/>
        <v>#VALUE!</v>
      </c>
    </row>
    <row r="166" spans="1:11" hidden="1" x14ac:dyDescent="0.35">
      <c r="A166" s="62" t="s">
        <v>1592</v>
      </c>
      <c r="B166" s="62" t="s">
        <v>1596</v>
      </c>
      <c r="C166" s="61">
        <v>683</v>
      </c>
      <c r="D166" s="61" t="s">
        <v>1686</v>
      </c>
      <c r="E166" s="59" t="s">
        <v>1687</v>
      </c>
      <c r="F166" s="59" t="s">
        <v>1688</v>
      </c>
      <c r="G166" s="60">
        <v>68302</v>
      </c>
      <c r="H166" s="38" t="str">
        <f>_xlfn.XLOOKUP(G166,Data!$C:$C,Data!$C:$C,"")</f>
        <v/>
      </c>
      <c r="I166" s="59" t="s">
        <v>758</v>
      </c>
      <c r="J166" s="59" t="s">
        <v>756</v>
      </c>
      <c r="K166" s="35" t="e">
        <f t="shared" si="2"/>
        <v>#VALUE!</v>
      </c>
    </row>
    <row r="167" spans="1:11" hidden="1" x14ac:dyDescent="0.35">
      <c r="A167" s="62" t="s">
        <v>1592</v>
      </c>
      <c r="B167" s="62" t="s">
        <v>1596</v>
      </c>
      <c r="C167" s="61">
        <v>683</v>
      </c>
      <c r="D167" s="61" t="s">
        <v>1686</v>
      </c>
      <c r="E167" s="59" t="s">
        <v>1687</v>
      </c>
      <c r="F167" s="59" t="s">
        <v>1688</v>
      </c>
      <c r="G167" s="60">
        <v>68303</v>
      </c>
      <c r="H167" s="38" t="str">
        <f>_xlfn.XLOOKUP(G167,Data!$C:$C,Data!$C:$C,"")</f>
        <v/>
      </c>
      <c r="I167" s="59" t="s">
        <v>760</v>
      </c>
      <c r="J167" s="59" t="s">
        <v>756</v>
      </c>
      <c r="K167" s="35" t="e">
        <f t="shared" si="2"/>
        <v>#VALUE!</v>
      </c>
    </row>
    <row r="168" spans="1:11" hidden="1" x14ac:dyDescent="0.35">
      <c r="A168" s="62" t="s">
        <v>1592</v>
      </c>
      <c r="B168" s="62" t="s">
        <v>1596</v>
      </c>
      <c r="C168" s="61">
        <v>683</v>
      </c>
      <c r="D168" s="61" t="s">
        <v>1686</v>
      </c>
      <c r="E168" s="59" t="s">
        <v>1687</v>
      </c>
      <c r="F168" s="59" t="s">
        <v>1688</v>
      </c>
      <c r="G168" s="60">
        <v>68304</v>
      </c>
      <c r="H168" s="38" t="str">
        <f>_xlfn.XLOOKUP(G168,Data!$C:$C,Data!$C:$C,"")</f>
        <v/>
      </c>
      <c r="I168" s="59" t="s">
        <v>763</v>
      </c>
      <c r="J168" s="59" t="s">
        <v>756</v>
      </c>
      <c r="K168" s="35" t="e">
        <f t="shared" si="2"/>
        <v>#VALUE!</v>
      </c>
    </row>
    <row r="169" spans="1:11" hidden="1" x14ac:dyDescent="0.35">
      <c r="A169" s="54" t="s">
        <v>1592</v>
      </c>
      <c r="B169" s="54" t="s">
        <v>1596</v>
      </c>
      <c r="C169" s="53">
        <v>685</v>
      </c>
      <c r="D169" s="53" t="s">
        <v>1689</v>
      </c>
      <c r="E169" s="50" t="s">
        <v>768</v>
      </c>
      <c r="F169" s="50" t="s">
        <v>767</v>
      </c>
      <c r="G169" s="52">
        <v>68501</v>
      </c>
      <c r="H169" s="38" t="str">
        <f>_xlfn.XLOOKUP(G169,Data!$C:$C,Data!$C:$C,"")</f>
        <v/>
      </c>
      <c r="I169" s="50" t="s">
        <v>769</v>
      </c>
      <c r="J169" s="50" t="s">
        <v>774</v>
      </c>
      <c r="K169" s="35" t="e">
        <f t="shared" si="2"/>
        <v>#VALUE!</v>
      </c>
    </row>
    <row r="170" spans="1:11" hidden="1" x14ac:dyDescent="0.35">
      <c r="A170" s="54" t="s">
        <v>1592</v>
      </c>
      <c r="B170" s="54" t="s">
        <v>1596</v>
      </c>
      <c r="C170" s="53">
        <v>685</v>
      </c>
      <c r="D170" s="53" t="s">
        <v>1689</v>
      </c>
      <c r="E170" s="50" t="s">
        <v>768</v>
      </c>
      <c r="F170" s="50" t="s">
        <v>767</v>
      </c>
      <c r="G170" s="52">
        <v>68502</v>
      </c>
      <c r="H170" s="38" t="str">
        <f>_xlfn.XLOOKUP(G170,Data!$C:$C,Data!$C:$C,"")</f>
        <v/>
      </c>
      <c r="I170" s="50" t="s">
        <v>776</v>
      </c>
      <c r="J170" s="50" t="s">
        <v>774</v>
      </c>
      <c r="K170" s="35" t="e">
        <f t="shared" si="2"/>
        <v>#VALUE!</v>
      </c>
    </row>
    <row r="171" spans="1:11" hidden="1" x14ac:dyDescent="0.35">
      <c r="A171" s="54" t="s">
        <v>1592</v>
      </c>
      <c r="B171" s="54" t="s">
        <v>1596</v>
      </c>
      <c r="C171" s="53">
        <v>685</v>
      </c>
      <c r="D171" s="53" t="s">
        <v>1689</v>
      </c>
      <c r="E171" s="50" t="s">
        <v>768</v>
      </c>
      <c r="F171" s="50" t="s">
        <v>767</v>
      </c>
      <c r="G171" s="52">
        <v>68503</v>
      </c>
      <c r="H171" s="38" t="str">
        <f>_xlfn.XLOOKUP(G171,Data!$C:$C,Data!$C:$C,"")</f>
        <v/>
      </c>
      <c r="I171" s="50" t="s">
        <v>778</v>
      </c>
      <c r="J171" s="50" t="s">
        <v>774</v>
      </c>
      <c r="K171" s="35" t="e">
        <f t="shared" si="2"/>
        <v>#VALUE!</v>
      </c>
    </row>
    <row r="172" spans="1:11" hidden="1" x14ac:dyDescent="0.35">
      <c r="A172" s="54" t="s">
        <v>1592</v>
      </c>
      <c r="B172" s="54" t="s">
        <v>1596</v>
      </c>
      <c r="C172" s="53">
        <v>685</v>
      </c>
      <c r="D172" s="53" t="s">
        <v>1689</v>
      </c>
      <c r="E172" s="50" t="s">
        <v>768</v>
      </c>
      <c r="F172" s="50" t="s">
        <v>767</v>
      </c>
      <c r="G172" s="52">
        <v>68504</v>
      </c>
      <c r="H172" s="38" t="str">
        <f>_xlfn.XLOOKUP(G172,Data!$C:$C,Data!$C:$C,"")</f>
        <v/>
      </c>
      <c r="I172" s="50" t="s">
        <v>780</v>
      </c>
      <c r="J172" s="50" t="s">
        <v>774</v>
      </c>
      <c r="K172" s="35" t="e">
        <f t="shared" si="2"/>
        <v>#VALUE!</v>
      </c>
    </row>
    <row r="173" spans="1:11" hidden="1" x14ac:dyDescent="0.35">
      <c r="A173" s="54" t="s">
        <v>1592</v>
      </c>
      <c r="B173" s="54" t="s">
        <v>1596</v>
      </c>
      <c r="C173" s="53">
        <v>685</v>
      </c>
      <c r="D173" s="53" t="s">
        <v>1689</v>
      </c>
      <c r="E173" s="50" t="s">
        <v>768</v>
      </c>
      <c r="F173" s="50" t="s">
        <v>767</v>
      </c>
      <c r="G173" s="52">
        <v>68505</v>
      </c>
      <c r="H173" s="38" t="str">
        <f>_xlfn.XLOOKUP(G173,Data!$C:$C,Data!$C:$C,"")</f>
        <v/>
      </c>
      <c r="I173" s="50" t="s">
        <v>782</v>
      </c>
      <c r="J173" s="50" t="s">
        <v>774</v>
      </c>
      <c r="K173" s="35" t="e">
        <f t="shared" si="2"/>
        <v>#VALUE!</v>
      </c>
    </row>
    <row r="174" spans="1:11" hidden="1" x14ac:dyDescent="0.35">
      <c r="A174" s="54" t="s">
        <v>1592</v>
      </c>
      <c r="B174" s="54" t="s">
        <v>1596</v>
      </c>
      <c r="C174" s="53">
        <v>685</v>
      </c>
      <c r="D174" s="53" t="s">
        <v>1689</v>
      </c>
      <c r="E174" s="50" t="s">
        <v>768</v>
      </c>
      <c r="F174" s="50" t="s">
        <v>767</v>
      </c>
      <c r="G174" s="52">
        <v>68506</v>
      </c>
      <c r="H174" s="38" t="str">
        <f>_xlfn.XLOOKUP(G174,Data!$C:$C,Data!$C:$C,"")</f>
        <v/>
      </c>
      <c r="I174" s="50" t="s">
        <v>784</v>
      </c>
      <c r="J174" s="50" t="s">
        <v>774</v>
      </c>
      <c r="K174" s="35" t="e">
        <f t="shared" si="2"/>
        <v>#VALUE!</v>
      </c>
    </row>
    <row r="175" spans="1:11" hidden="1" x14ac:dyDescent="0.35">
      <c r="A175" s="54" t="s">
        <v>1592</v>
      </c>
      <c r="B175" s="54" t="s">
        <v>1596</v>
      </c>
      <c r="C175" s="53">
        <v>685</v>
      </c>
      <c r="D175" s="53" t="s">
        <v>1689</v>
      </c>
      <c r="E175" s="50" t="s">
        <v>768</v>
      </c>
      <c r="F175" s="50" t="s">
        <v>767</v>
      </c>
      <c r="G175" s="52">
        <v>68507</v>
      </c>
      <c r="H175" s="38" t="str">
        <f>_xlfn.XLOOKUP(G175,Data!$C:$C,Data!$C:$C,"")</f>
        <v/>
      </c>
      <c r="I175" s="50" t="s">
        <v>786</v>
      </c>
      <c r="J175" s="50" t="s">
        <v>774</v>
      </c>
      <c r="K175" s="35" t="e">
        <f t="shared" si="2"/>
        <v>#VALUE!</v>
      </c>
    </row>
    <row r="176" spans="1:11" hidden="1" x14ac:dyDescent="0.35">
      <c r="A176" s="49" t="s">
        <v>1592</v>
      </c>
      <c r="B176" s="49" t="s">
        <v>1601</v>
      </c>
      <c r="C176" s="48">
        <v>686</v>
      </c>
      <c r="D176" s="48" t="s">
        <v>1690</v>
      </c>
      <c r="E176" s="46" t="s">
        <v>1691</v>
      </c>
      <c r="F176" s="46" t="s">
        <v>1692</v>
      </c>
      <c r="G176" s="47">
        <v>68601</v>
      </c>
      <c r="H176" s="38" t="str">
        <f>_xlfn.XLOOKUP(G176,Data!$C:$C,Data!$C:$C,"")</f>
        <v/>
      </c>
      <c r="I176" s="46" t="s">
        <v>1693</v>
      </c>
      <c r="J176" s="46" t="s">
        <v>619</v>
      </c>
      <c r="K176" s="35" t="e">
        <f t="shared" si="2"/>
        <v>#VALUE!</v>
      </c>
    </row>
    <row r="177" spans="1:11" x14ac:dyDescent="0.35">
      <c r="A177" s="45" t="s">
        <v>1592</v>
      </c>
      <c r="B177" s="45" t="s">
        <v>1601</v>
      </c>
      <c r="C177" s="44">
        <v>687</v>
      </c>
      <c r="D177" s="44" t="s">
        <v>1694</v>
      </c>
      <c r="E177" s="42" t="s">
        <v>790</v>
      </c>
      <c r="F177" s="42" t="s">
        <v>789</v>
      </c>
      <c r="G177" s="43">
        <v>68700</v>
      </c>
      <c r="H177" s="38" t="str">
        <f>_xlfn.XLOOKUP(G177,Data!$C:$C,Data!$C:$C,"")</f>
        <v/>
      </c>
      <c r="I177" s="189" t="s">
        <v>1595</v>
      </c>
      <c r="J177" s="42"/>
      <c r="K177" s="35" t="e">
        <f t="shared" si="2"/>
        <v>#VALUE!</v>
      </c>
    </row>
    <row r="178" spans="1:11" hidden="1" x14ac:dyDescent="0.35">
      <c r="A178" s="41" t="s">
        <v>1592</v>
      </c>
      <c r="B178" s="41" t="s">
        <v>1601</v>
      </c>
      <c r="C178" s="41">
        <v>688</v>
      </c>
      <c r="D178" s="41" t="s">
        <v>1695</v>
      </c>
      <c r="E178" s="36" t="s">
        <v>796</v>
      </c>
      <c r="F178" s="36" t="s">
        <v>795</v>
      </c>
      <c r="G178" s="114">
        <v>68801</v>
      </c>
      <c r="H178" s="38" t="str">
        <f>_xlfn.XLOOKUP(G178,Data!$C:$C,Data!$C:$C,"")</f>
        <v/>
      </c>
      <c r="I178" s="36" t="s">
        <v>797</v>
      </c>
      <c r="J178" s="36" t="s">
        <v>259</v>
      </c>
      <c r="K178" s="35" t="e">
        <f t="shared" si="2"/>
        <v>#VALUE!</v>
      </c>
    </row>
    <row r="179" spans="1:11" hidden="1" x14ac:dyDescent="0.35">
      <c r="A179" s="213" t="s">
        <v>1592</v>
      </c>
      <c r="B179" s="213" t="s">
        <v>1601</v>
      </c>
      <c r="C179" s="213">
        <v>689</v>
      </c>
      <c r="D179" s="213" t="s">
        <v>1696</v>
      </c>
      <c r="E179" s="211" t="s">
        <v>804</v>
      </c>
      <c r="F179" s="211" t="s">
        <v>803</v>
      </c>
      <c r="G179" s="212">
        <v>68901</v>
      </c>
      <c r="H179" s="38" t="str">
        <f>_xlfn.XLOOKUP(G179,Data!$C:$C,Data!$C:$C,"")</f>
        <v/>
      </c>
      <c r="I179" s="211" t="s">
        <v>805</v>
      </c>
      <c r="J179" s="211" t="s">
        <v>259</v>
      </c>
      <c r="K179" s="35" t="e">
        <f t="shared" si="2"/>
        <v>#VALUE!</v>
      </c>
    </row>
    <row r="180" spans="1:11" hidden="1" x14ac:dyDescent="0.35">
      <c r="A180" s="213" t="s">
        <v>1592</v>
      </c>
      <c r="B180" s="213" t="s">
        <v>1601</v>
      </c>
      <c r="C180" s="213">
        <v>689</v>
      </c>
      <c r="D180" s="213" t="s">
        <v>1696</v>
      </c>
      <c r="E180" s="211" t="s">
        <v>804</v>
      </c>
      <c r="F180" s="211" t="s">
        <v>803</v>
      </c>
      <c r="G180" s="212">
        <v>68902</v>
      </c>
      <c r="H180" s="38" t="str">
        <f>_xlfn.XLOOKUP(G180,Data!$C:$C,Data!$C:$C,"")</f>
        <v/>
      </c>
      <c r="I180" s="211" t="s">
        <v>810</v>
      </c>
      <c r="J180" s="211" t="s">
        <v>259</v>
      </c>
      <c r="K180" s="35" t="e">
        <f t="shared" si="2"/>
        <v>#VALUE!</v>
      </c>
    </row>
    <row r="181" spans="1:11" hidden="1" x14ac:dyDescent="0.35">
      <c r="A181" s="210" t="s">
        <v>1592</v>
      </c>
      <c r="B181" s="210" t="s">
        <v>1601</v>
      </c>
      <c r="C181" s="210">
        <v>690</v>
      </c>
      <c r="D181" s="210" t="s">
        <v>1697</v>
      </c>
      <c r="E181" s="208" t="s">
        <v>814</v>
      </c>
      <c r="F181" s="208" t="s">
        <v>813</v>
      </c>
      <c r="G181" s="209">
        <v>69001</v>
      </c>
      <c r="H181" s="38" t="str">
        <f>_xlfn.XLOOKUP(G181,Data!$C:$C,Data!$C:$C,"")</f>
        <v/>
      </c>
      <c r="I181" s="208" t="s">
        <v>815</v>
      </c>
      <c r="J181" s="208" t="s">
        <v>259</v>
      </c>
      <c r="K181" s="35" t="e">
        <f t="shared" si="2"/>
        <v>#VALUE!</v>
      </c>
    </row>
    <row r="182" spans="1:11" hidden="1" x14ac:dyDescent="0.35">
      <c r="A182" s="109" t="s">
        <v>1592</v>
      </c>
      <c r="B182" s="109" t="s">
        <v>1596</v>
      </c>
      <c r="C182" s="109">
        <v>691</v>
      </c>
      <c r="D182" s="109" t="s">
        <v>1698</v>
      </c>
      <c r="E182" s="106" t="s">
        <v>822</v>
      </c>
      <c r="F182" s="106" t="s">
        <v>1699</v>
      </c>
      <c r="G182" s="207">
        <v>69101</v>
      </c>
      <c r="H182" s="38" t="str">
        <f>_xlfn.XLOOKUP(G182,Data!$C:$C,Data!$C:$C,"")</f>
        <v/>
      </c>
      <c r="I182" s="106" t="s">
        <v>18</v>
      </c>
      <c r="J182" s="106" t="s">
        <v>22</v>
      </c>
      <c r="K182" s="35" t="e">
        <f t="shared" si="2"/>
        <v>#VALUE!</v>
      </c>
    </row>
    <row r="183" spans="1:11" hidden="1" x14ac:dyDescent="0.35">
      <c r="A183" s="109" t="s">
        <v>1592</v>
      </c>
      <c r="B183" s="109" t="s">
        <v>1596</v>
      </c>
      <c r="C183" s="109">
        <v>691</v>
      </c>
      <c r="D183" s="109" t="s">
        <v>1698</v>
      </c>
      <c r="E183" s="106" t="s">
        <v>822</v>
      </c>
      <c r="F183" s="106" t="s">
        <v>1699</v>
      </c>
      <c r="G183" s="207">
        <v>69102</v>
      </c>
      <c r="H183" s="38" t="str">
        <f>_xlfn.XLOOKUP(G183,Data!$C:$C,Data!$C:$C,"")</f>
        <v/>
      </c>
      <c r="I183" s="106" t="s">
        <v>828</v>
      </c>
      <c r="J183" s="106" t="s">
        <v>22</v>
      </c>
      <c r="K183" s="35" t="e">
        <f t="shared" si="2"/>
        <v>#VALUE!</v>
      </c>
    </row>
    <row r="184" spans="1:11" hidden="1" x14ac:dyDescent="0.35">
      <c r="A184" s="109" t="s">
        <v>1592</v>
      </c>
      <c r="B184" s="109" t="s">
        <v>1596</v>
      </c>
      <c r="C184" s="109">
        <v>691</v>
      </c>
      <c r="D184" s="109" t="s">
        <v>1698</v>
      </c>
      <c r="E184" s="106" t="s">
        <v>822</v>
      </c>
      <c r="F184" s="106" t="s">
        <v>1699</v>
      </c>
      <c r="G184" s="207">
        <v>69103</v>
      </c>
      <c r="H184" s="38" t="str">
        <f>_xlfn.XLOOKUP(G184,Data!$C:$C,Data!$C:$C,"")</f>
        <v/>
      </c>
      <c r="I184" s="106" t="s">
        <v>831</v>
      </c>
      <c r="J184" s="106" t="s">
        <v>22</v>
      </c>
      <c r="K184" s="35" t="e">
        <f t="shared" si="2"/>
        <v>#VALUE!</v>
      </c>
    </row>
    <row r="185" spans="1:11" hidden="1" x14ac:dyDescent="0.35">
      <c r="A185" s="109" t="s">
        <v>1592</v>
      </c>
      <c r="B185" s="109" t="s">
        <v>1596</v>
      </c>
      <c r="C185" s="109">
        <v>691</v>
      </c>
      <c r="D185" s="109" t="s">
        <v>1698</v>
      </c>
      <c r="E185" s="106" t="s">
        <v>822</v>
      </c>
      <c r="F185" s="106" t="s">
        <v>1699</v>
      </c>
      <c r="G185" s="207">
        <v>69104</v>
      </c>
      <c r="H185" s="38" t="str">
        <f>_xlfn.XLOOKUP(G185,Data!$C:$C,Data!$C:$C,"")</f>
        <v/>
      </c>
      <c r="I185" s="106" t="s">
        <v>834</v>
      </c>
      <c r="J185" s="106" t="s">
        <v>22</v>
      </c>
      <c r="K185" s="35" t="e">
        <f t="shared" si="2"/>
        <v>#VALUE!</v>
      </c>
    </row>
    <row r="186" spans="1:11" hidden="1" x14ac:dyDescent="0.35">
      <c r="A186" s="109" t="s">
        <v>1592</v>
      </c>
      <c r="B186" s="109" t="s">
        <v>1596</v>
      </c>
      <c r="C186" s="109">
        <v>691</v>
      </c>
      <c r="D186" s="109" t="s">
        <v>1698</v>
      </c>
      <c r="E186" s="106" t="s">
        <v>822</v>
      </c>
      <c r="F186" s="106" t="s">
        <v>1699</v>
      </c>
      <c r="G186" s="207">
        <v>69105</v>
      </c>
      <c r="H186" s="38" t="str">
        <f>_xlfn.XLOOKUP(G186,Data!$C:$C,Data!$C:$C,"")</f>
        <v/>
      </c>
      <c r="I186" s="106" t="s">
        <v>836</v>
      </c>
      <c r="J186" s="106" t="s">
        <v>22</v>
      </c>
      <c r="K186" s="35" t="e">
        <f t="shared" si="2"/>
        <v>#VALUE!</v>
      </c>
    </row>
    <row r="187" spans="1:11" hidden="1" x14ac:dyDescent="0.35">
      <c r="A187" s="109" t="s">
        <v>1592</v>
      </c>
      <c r="B187" s="109" t="s">
        <v>1596</v>
      </c>
      <c r="C187" s="109">
        <v>691</v>
      </c>
      <c r="D187" s="109" t="s">
        <v>1698</v>
      </c>
      <c r="E187" s="106" t="s">
        <v>822</v>
      </c>
      <c r="F187" s="106" t="s">
        <v>1699</v>
      </c>
      <c r="G187" s="207">
        <v>69106</v>
      </c>
      <c r="H187" s="38" t="str">
        <f>_xlfn.XLOOKUP(G187,Data!$C:$C,Data!$C:$C,"")</f>
        <v/>
      </c>
      <c r="I187" s="106" t="s">
        <v>839</v>
      </c>
      <c r="J187" s="106" t="s">
        <v>22</v>
      </c>
      <c r="K187" s="35" t="e">
        <f t="shared" si="2"/>
        <v>#VALUE!</v>
      </c>
    </row>
    <row r="188" spans="1:11" hidden="1" x14ac:dyDescent="0.35">
      <c r="A188" s="109" t="s">
        <v>1592</v>
      </c>
      <c r="B188" s="109" t="s">
        <v>1596</v>
      </c>
      <c r="C188" s="109">
        <v>691</v>
      </c>
      <c r="D188" s="109" t="s">
        <v>1698</v>
      </c>
      <c r="E188" s="106" t="s">
        <v>822</v>
      </c>
      <c r="F188" s="106" t="s">
        <v>1699</v>
      </c>
      <c r="G188" s="207">
        <v>69107</v>
      </c>
      <c r="H188" s="38" t="str">
        <f>_xlfn.XLOOKUP(G188,Data!$C:$C,Data!$C:$C,"")</f>
        <v/>
      </c>
      <c r="I188" s="106" t="s">
        <v>841</v>
      </c>
      <c r="J188" s="106" t="s">
        <v>22</v>
      </c>
      <c r="K188" s="35" t="e">
        <f t="shared" si="2"/>
        <v>#VALUE!</v>
      </c>
    </row>
    <row r="189" spans="1:11" hidden="1" x14ac:dyDescent="0.35">
      <c r="A189" s="109" t="s">
        <v>1592</v>
      </c>
      <c r="B189" s="109" t="s">
        <v>1596</v>
      </c>
      <c r="C189" s="109">
        <v>691</v>
      </c>
      <c r="D189" s="109" t="s">
        <v>1698</v>
      </c>
      <c r="E189" s="106" t="s">
        <v>822</v>
      </c>
      <c r="F189" s="106" t="s">
        <v>1699</v>
      </c>
      <c r="G189" s="207">
        <v>69108</v>
      </c>
      <c r="H189" s="38" t="str">
        <f>_xlfn.XLOOKUP(G189,Data!$C:$C,Data!$C:$C,"")</f>
        <v/>
      </c>
      <c r="I189" s="106" t="s">
        <v>668</v>
      </c>
      <c r="J189" s="106" t="s">
        <v>22</v>
      </c>
      <c r="K189" s="35" t="e">
        <f t="shared" si="2"/>
        <v>#VALUE!</v>
      </c>
    </row>
    <row r="190" spans="1:11" hidden="1" x14ac:dyDescent="0.35">
      <c r="A190" s="109" t="s">
        <v>1592</v>
      </c>
      <c r="B190" s="109" t="s">
        <v>1596</v>
      </c>
      <c r="C190" s="109">
        <v>691</v>
      </c>
      <c r="D190" s="109" t="s">
        <v>1698</v>
      </c>
      <c r="E190" s="106" t="s">
        <v>822</v>
      </c>
      <c r="F190" s="106" t="s">
        <v>1699</v>
      </c>
      <c r="G190" s="207">
        <v>69109</v>
      </c>
      <c r="H190" s="38" t="str">
        <f>_xlfn.XLOOKUP(G190,Data!$C:$C,Data!$C:$C,"")</f>
        <v/>
      </c>
      <c r="I190" s="106" t="s">
        <v>845</v>
      </c>
      <c r="J190" s="106" t="s">
        <v>22</v>
      </c>
      <c r="K190" s="35" t="e">
        <f t="shared" si="2"/>
        <v>#VALUE!</v>
      </c>
    </row>
    <row r="191" spans="1:11" hidden="1" x14ac:dyDescent="0.35">
      <c r="A191" s="109" t="s">
        <v>1592</v>
      </c>
      <c r="B191" s="109" t="s">
        <v>1596</v>
      </c>
      <c r="C191" s="109">
        <v>691</v>
      </c>
      <c r="D191" s="109" t="s">
        <v>1698</v>
      </c>
      <c r="E191" s="106" t="s">
        <v>822</v>
      </c>
      <c r="F191" s="106" t="s">
        <v>1699</v>
      </c>
      <c r="G191" s="207">
        <v>69110</v>
      </c>
      <c r="H191" s="38" t="str">
        <f>_xlfn.XLOOKUP(G191,Data!$C:$C,Data!$C:$C,"")</f>
        <v/>
      </c>
      <c r="I191" s="106" t="s">
        <v>848</v>
      </c>
      <c r="J191" s="106" t="s">
        <v>22</v>
      </c>
      <c r="K191" s="35" t="e">
        <f t="shared" si="2"/>
        <v>#VALUE!</v>
      </c>
    </row>
    <row r="192" spans="1:11" hidden="1" x14ac:dyDescent="0.35">
      <c r="A192" s="109" t="s">
        <v>1592</v>
      </c>
      <c r="B192" s="109" t="s">
        <v>1596</v>
      </c>
      <c r="C192" s="109">
        <v>691</v>
      </c>
      <c r="D192" s="109" t="s">
        <v>1698</v>
      </c>
      <c r="E192" s="106" t="s">
        <v>822</v>
      </c>
      <c r="F192" s="106" t="s">
        <v>1699</v>
      </c>
      <c r="G192" s="207">
        <v>69111</v>
      </c>
      <c r="H192" s="38" t="str">
        <f>_xlfn.XLOOKUP(G192,Data!$C:$C,Data!$C:$C,"")</f>
        <v/>
      </c>
      <c r="I192" s="106" t="s">
        <v>850</v>
      </c>
      <c r="J192" s="106" t="s">
        <v>22</v>
      </c>
      <c r="K192" s="35" t="e">
        <f t="shared" si="2"/>
        <v>#VALUE!</v>
      </c>
    </row>
    <row r="193" spans="1:11" hidden="1" x14ac:dyDescent="0.35">
      <c r="A193" s="109" t="s">
        <v>1592</v>
      </c>
      <c r="B193" s="109" t="s">
        <v>1596</v>
      </c>
      <c r="C193" s="109">
        <v>691</v>
      </c>
      <c r="D193" s="109" t="s">
        <v>1698</v>
      </c>
      <c r="E193" s="106" t="s">
        <v>822</v>
      </c>
      <c r="F193" s="106" t="s">
        <v>1699</v>
      </c>
      <c r="G193" s="207">
        <v>69112</v>
      </c>
      <c r="H193" s="38" t="str">
        <f>_xlfn.XLOOKUP(G193,Data!$C:$C,Data!$C:$C,"")</f>
        <v/>
      </c>
      <c r="I193" s="106" t="s">
        <v>853</v>
      </c>
      <c r="J193" s="106" t="s">
        <v>22</v>
      </c>
      <c r="K193" s="35" t="e">
        <f t="shared" si="2"/>
        <v>#VALUE!</v>
      </c>
    </row>
    <row r="194" spans="1:11" hidden="1" x14ac:dyDescent="0.35">
      <c r="A194" s="109" t="s">
        <v>1592</v>
      </c>
      <c r="B194" s="109" t="s">
        <v>1596</v>
      </c>
      <c r="C194" s="109">
        <v>691</v>
      </c>
      <c r="D194" s="109" t="s">
        <v>1698</v>
      </c>
      <c r="E194" s="106" t="s">
        <v>822</v>
      </c>
      <c r="F194" s="106" t="s">
        <v>1699</v>
      </c>
      <c r="G194" s="207">
        <v>69113</v>
      </c>
      <c r="H194" s="38" t="str">
        <f>_xlfn.XLOOKUP(G194,Data!$C:$C,Data!$C:$C,"")</f>
        <v/>
      </c>
      <c r="I194" s="106" t="s">
        <v>855</v>
      </c>
      <c r="J194" s="106" t="s">
        <v>22</v>
      </c>
      <c r="K194" s="35" t="e">
        <f t="shared" ref="K194:K257" si="3">G194-H194</f>
        <v>#VALUE!</v>
      </c>
    </row>
    <row r="195" spans="1:11" hidden="1" x14ac:dyDescent="0.35">
      <c r="A195" s="109" t="s">
        <v>1592</v>
      </c>
      <c r="B195" s="109" t="s">
        <v>1596</v>
      </c>
      <c r="C195" s="109">
        <v>691</v>
      </c>
      <c r="D195" s="109" t="s">
        <v>1698</v>
      </c>
      <c r="E195" s="106" t="s">
        <v>822</v>
      </c>
      <c r="F195" s="106" t="s">
        <v>1699</v>
      </c>
      <c r="G195" s="207">
        <v>69114</v>
      </c>
      <c r="H195" s="38" t="str">
        <f>_xlfn.XLOOKUP(G195,Data!$C:$C,Data!$C:$C,"")</f>
        <v/>
      </c>
      <c r="I195" s="106" t="s">
        <v>857</v>
      </c>
      <c r="J195" s="106" t="s">
        <v>22</v>
      </c>
      <c r="K195" s="35" t="e">
        <f t="shared" si="3"/>
        <v>#VALUE!</v>
      </c>
    </row>
    <row r="196" spans="1:11" hidden="1" x14ac:dyDescent="0.35">
      <c r="A196" s="109" t="s">
        <v>1592</v>
      </c>
      <c r="B196" s="109" t="s">
        <v>1596</v>
      </c>
      <c r="C196" s="109">
        <v>691</v>
      </c>
      <c r="D196" s="109" t="s">
        <v>1698</v>
      </c>
      <c r="E196" s="106" t="s">
        <v>822</v>
      </c>
      <c r="F196" s="106" t="s">
        <v>1699</v>
      </c>
      <c r="G196" s="207">
        <v>69115</v>
      </c>
      <c r="H196" s="38" t="str">
        <f>_xlfn.XLOOKUP(G196,Data!$C:$C,Data!$C:$C,"")</f>
        <v/>
      </c>
      <c r="I196" s="106" t="s">
        <v>859</v>
      </c>
      <c r="J196" s="106" t="s">
        <v>22</v>
      </c>
      <c r="K196" s="35" t="e">
        <f t="shared" si="3"/>
        <v>#VALUE!</v>
      </c>
    </row>
    <row r="197" spans="1:11" x14ac:dyDescent="0.35">
      <c r="A197" s="66" t="s">
        <v>1592</v>
      </c>
      <c r="B197" s="66" t="s">
        <v>1593</v>
      </c>
      <c r="C197" s="65">
        <v>800</v>
      </c>
      <c r="D197" s="65" t="s">
        <v>1700</v>
      </c>
      <c r="E197" s="63" t="s">
        <v>863</v>
      </c>
      <c r="F197" s="63" t="s">
        <v>862</v>
      </c>
      <c r="G197" s="64">
        <v>80000</v>
      </c>
      <c r="H197" s="38" t="str">
        <f>_xlfn.XLOOKUP(G197,Data!$C:$C,Data!$C:$C,"")</f>
        <v/>
      </c>
      <c r="I197" s="206" t="s">
        <v>1595</v>
      </c>
      <c r="J197" s="63"/>
      <c r="K197" s="35" t="e">
        <f t="shared" si="3"/>
        <v>#VALUE!</v>
      </c>
    </row>
    <row r="198" spans="1:11" x14ac:dyDescent="0.35">
      <c r="A198" s="104" t="s">
        <v>1592</v>
      </c>
      <c r="B198" s="104"/>
      <c r="C198" s="103">
        <v>801</v>
      </c>
      <c r="D198" s="103" t="s">
        <v>1701</v>
      </c>
      <c r="E198" s="101" t="s">
        <v>877</v>
      </c>
      <c r="F198" s="101" t="s">
        <v>876</v>
      </c>
      <c r="G198" s="102">
        <v>80100</v>
      </c>
      <c r="H198" s="38" t="str">
        <f>_xlfn.XLOOKUP(G198,Data!$C:$C,Data!$C:$C,"")</f>
        <v/>
      </c>
      <c r="I198" s="205" t="s">
        <v>1595</v>
      </c>
      <c r="J198" s="101"/>
      <c r="K198" s="35" t="e">
        <f t="shared" si="3"/>
        <v>#VALUE!</v>
      </c>
    </row>
    <row r="199" spans="1:11" x14ac:dyDescent="0.35">
      <c r="A199" s="100" t="s">
        <v>1592</v>
      </c>
      <c r="B199" s="100"/>
      <c r="C199" s="99">
        <v>802</v>
      </c>
      <c r="D199" s="99" t="s">
        <v>1702</v>
      </c>
      <c r="E199" s="97" t="s">
        <v>883</v>
      </c>
      <c r="F199" s="97" t="s">
        <v>882</v>
      </c>
      <c r="G199" s="98" t="s">
        <v>1703</v>
      </c>
      <c r="H199" s="38" t="str">
        <f>_xlfn.XLOOKUP(G199,Data!$C:$C,Data!$C:$C,"")</f>
        <v/>
      </c>
      <c r="I199" s="105" t="s">
        <v>1595</v>
      </c>
      <c r="J199" s="97"/>
      <c r="K199" s="35" t="e">
        <f t="shared" si="3"/>
        <v>#VALUE!</v>
      </c>
    </row>
    <row r="200" spans="1:11" x14ac:dyDescent="0.35">
      <c r="A200" s="54" t="s">
        <v>1592</v>
      </c>
      <c r="B200" s="54"/>
      <c r="C200" s="53">
        <v>803</v>
      </c>
      <c r="D200" s="53" t="s">
        <v>1704</v>
      </c>
      <c r="E200" s="50" t="s">
        <v>889</v>
      </c>
      <c r="F200" s="50" t="s">
        <v>888</v>
      </c>
      <c r="G200" s="52" t="s">
        <v>1705</v>
      </c>
      <c r="H200" s="38" t="str">
        <f>_xlfn.XLOOKUP(G200,Data!$C:$C,Data!$C:$C,"")</f>
        <v/>
      </c>
      <c r="I200" s="51" t="s">
        <v>1595</v>
      </c>
      <c r="J200" s="50"/>
      <c r="K200" s="35" t="e">
        <f t="shared" si="3"/>
        <v>#VALUE!</v>
      </c>
    </row>
    <row r="201" spans="1:11" x14ac:dyDescent="0.35">
      <c r="A201" s="150" t="s">
        <v>1592</v>
      </c>
      <c r="B201" s="150"/>
      <c r="C201" s="149">
        <v>804</v>
      </c>
      <c r="D201" s="149" t="s">
        <v>1706</v>
      </c>
      <c r="E201" s="147" t="s">
        <v>895</v>
      </c>
      <c r="F201" s="147" t="s">
        <v>894</v>
      </c>
      <c r="G201" s="148" t="s">
        <v>1707</v>
      </c>
      <c r="H201" s="38" t="str">
        <f>_xlfn.XLOOKUP(G201,Data!$C:$C,Data!$C:$C,"")</f>
        <v/>
      </c>
      <c r="I201" s="193" t="s">
        <v>1595</v>
      </c>
      <c r="J201" s="147"/>
      <c r="K201" s="35" t="e">
        <f t="shared" si="3"/>
        <v>#VALUE!</v>
      </c>
    </row>
    <row r="202" spans="1:11" x14ac:dyDescent="0.35">
      <c r="A202" s="41" t="s">
        <v>1592</v>
      </c>
      <c r="B202" s="41"/>
      <c r="C202" s="40">
        <v>805</v>
      </c>
      <c r="D202" s="40" t="s">
        <v>1708</v>
      </c>
      <c r="E202" s="36" t="s">
        <v>901</v>
      </c>
      <c r="F202" s="36" t="s">
        <v>900</v>
      </c>
      <c r="G202" s="39" t="s">
        <v>1709</v>
      </c>
      <c r="H202" s="38" t="str">
        <f>_xlfn.XLOOKUP(G202,Data!$C:$C,Data!$C:$C,"")</f>
        <v/>
      </c>
      <c r="I202" s="37" t="s">
        <v>1595</v>
      </c>
      <c r="J202" s="36"/>
      <c r="K202" s="35" t="e">
        <f t="shared" si="3"/>
        <v>#VALUE!</v>
      </c>
    </row>
    <row r="203" spans="1:11" x14ac:dyDescent="0.35">
      <c r="A203" s="146" t="s">
        <v>1592</v>
      </c>
      <c r="B203" s="146"/>
      <c r="C203" s="145">
        <v>806</v>
      </c>
      <c r="D203" s="145" t="s">
        <v>1710</v>
      </c>
      <c r="E203" s="143" t="s">
        <v>907</v>
      </c>
      <c r="F203" s="143" t="s">
        <v>906</v>
      </c>
      <c r="G203" s="144" t="s">
        <v>1711</v>
      </c>
      <c r="H203" s="38" t="str">
        <f>_xlfn.XLOOKUP(G203,Data!$C:$C,Data!$C:$C,"")</f>
        <v/>
      </c>
      <c r="I203" s="204" t="s">
        <v>1595</v>
      </c>
      <c r="J203" s="143"/>
      <c r="K203" s="35" t="e">
        <f t="shared" si="3"/>
        <v>#VALUE!</v>
      </c>
    </row>
    <row r="204" spans="1:11" x14ac:dyDescent="0.35">
      <c r="A204" s="45" t="s">
        <v>1592</v>
      </c>
      <c r="B204" s="45"/>
      <c r="C204" s="44">
        <v>807</v>
      </c>
      <c r="D204" s="44" t="s">
        <v>1712</v>
      </c>
      <c r="E204" s="42" t="s">
        <v>913</v>
      </c>
      <c r="F204" s="42" t="s">
        <v>912</v>
      </c>
      <c r="G204" s="43" t="s">
        <v>1713</v>
      </c>
      <c r="H204" s="38" t="str">
        <f>_xlfn.XLOOKUP(G204,Data!$C:$C,Data!$C:$C,"")</f>
        <v/>
      </c>
      <c r="I204" s="189" t="s">
        <v>1595</v>
      </c>
      <c r="J204" s="42"/>
      <c r="K204" s="35" t="e">
        <f t="shared" si="3"/>
        <v>#VALUE!</v>
      </c>
    </row>
    <row r="205" spans="1:11" x14ac:dyDescent="0.35">
      <c r="A205" s="203" t="s">
        <v>1592</v>
      </c>
      <c r="B205" s="203"/>
      <c r="C205" s="202">
        <v>808</v>
      </c>
      <c r="D205" s="202" t="s">
        <v>1714</v>
      </c>
      <c r="E205" s="199" t="s">
        <v>919</v>
      </c>
      <c r="F205" s="199" t="s">
        <v>918</v>
      </c>
      <c r="G205" s="201" t="s">
        <v>1715</v>
      </c>
      <c r="H205" s="38" t="str">
        <f>_xlfn.XLOOKUP(G205,Data!$C:$C,Data!$C:$C,"")</f>
        <v/>
      </c>
      <c r="I205" s="200" t="s">
        <v>1595</v>
      </c>
      <c r="J205" s="199"/>
      <c r="K205" s="35" t="e">
        <f t="shared" si="3"/>
        <v>#VALUE!</v>
      </c>
    </row>
    <row r="206" spans="1:11" x14ac:dyDescent="0.35">
      <c r="A206" s="198" t="s">
        <v>1592</v>
      </c>
      <c r="B206" s="198"/>
      <c r="C206" s="197">
        <v>809</v>
      </c>
      <c r="D206" s="197" t="s">
        <v>1716</v>
      </c>
      <c r="E206" s="194" t="s">
        <v>925</v>
      </c>
      <c r="F206" s="194" t="s">
        <v>924</v>
      </c>
      <c r="G206" s="196" t="s">
        <v>1717</v>
      </c>
      <c r="H206" s="38" t="str">
        <f>_xlfn.XLOOKUP(G206,Data!$C:$C,Data!$C:$C,"")</f>
        <v/>
      </c>
      <c r="I206" s="195" t="s">
        <v>1595</v>
      </c>
      <c r="J206" s="194"/>
      <c r="K206" s="35" t="e">
        <f t="shared" si="3"/>
        <v>#VALUE!</v>
      </c>
    </row>
    <row r="207" spans="1:11" x14ac:dyDescent="0.35">
      <c r="A207" s="150" t="s">
        <v>1592</v>
      </c>
      <c r="B207" s="150"/>
      <c r="C207" s="149">
        <v>810</v>
      </c>
      <c r="D207" s="149" t="s">
        <v>1718</v>
      </c>
      <c r="E207" s="147" t="s">
        <v>931</v>
      </c>
      <c r="F207" s="147" t="s">
        <v>930</v>
      </c>
      <c r="G207" s="148" t="s">
        <v>1719</v>
      </c>
      <c r="H207" s="38" t="str">
        <f>_xlfn.XLOOKUP(G207,Data!$C:$C,Data!$C:$C,"")</f>
        <v/>
      </c>
      <c r="I207" s="193" t="s">
        <v>1595</v>
      </c>
      <c r="J207" s="147"/>
      <c r="K207" s="35" t="e">
        <f t="shared" si="3"/>
        <v>#VALUE!</v>
      </c>
    </row>
    <row r="208" spans="1:11" x14ac:dyDescent="0.35">
      <c r="A208" s="62" t="s">
        <v>1592</v>
      </c>
      <c r="B208" s="62"/>
      <c r="C208" s="61">
        <v>811</v>
      </c>
      <c r="D208" s="61" t="s">
        <v>1720</v>
      </c>
      <c r="E208" s="59" t="s">
        <v>937</v>
      </c>
      <c r="F208" s="59" t="s">
        <v>936</v>
      </c>
      <c r="G208" s="60" t="s">
        <v>1721</v>
      </c>
      <c r="H208" s="38" t="str">
        <f>_xlfn.XLOOKUP(G208,Data!$C:$C,Data!$C:$C,"")</f>
        <v/>
      </c>
      <c r="I208" s="192" t="s">
        <v>1595</v>
      </c>
      <c r="J208" s="59"/>
      <c r="K208" s="35" t="e">
        <f t="shared" si="3"/>
        <v>#VALUE!</v>
      </c>
    </row>
    <row r="209" spans="1:11" x14ac:dyDescent="0.35">
      <c r="A209" s="58" t="s">
        <v>1592</v>
      </c>
      <c r="B209" s="58"/>
      <c r="C209" s="57">
        <v>812</v>
      </c>
      <c r="D209" s="57" t="s">
        <v>1722</v>
      </c>
      <c r="E209" s="55" t="s">
        <v>943</v>
      </c>
      <c r="F209" s="55" t="s">
        <v>942</v>
      </c>
      <c r="G209" s="56" t="s">
        <v>1723</v>
      </c>
      <c r="H209" s="38" t="str">
        <f>_xlfn.XLOOKUP(G209,Data!$C:$C,Data!$C:$C,"")</f>
        <v/>
      </c>
      <c r="I209" s="191" t="s">
        <v>1595</v>
      </c>
      <c r="J209" s="55"/>
      <c r="K209" s="35" t="e">
        <f t="shared" si="3"/>
        <v>#VALUE!</v>
      </c>
    </row>
    <row r="210" spans="1:11" x14ac:dyDescent="0.35">
      <c r="A210" s="54" t="s">
        <v>1592</v>
      </c>
      <c r="B210" s="54"/>
      <c r="C210" s="53">
        <v>813</v>
      </c>
      <c r="D210" s="53" t="s">
        <v>1724</v>
      </c>
      <c r="E210" s="50" t="s">
        <v>949</v>
      </c>
      <c r="F210" s="50" t="s">
        <v>948</v>
      </c>
      <c r="G210" s="52" t="s">
        <v>1725</v>
      </c>
      <c r="H210" s="38" t="str">
        <f>_xlfn.XLOOKUP(G210,Data!$C:$C,Data!$C:$C,"")</f>
        <v/>
      </c>
      <c r="I210" s="51" t="s">
        <v>1595</v>
      </c>
      <c r="J210" s="50"/>
      <c r="K210" s="35" t="e">
        <f t="shared" si="3"/>
        <v>#VALUE!</v>
      </c>
    </row>
    <row r="211" spans="1:11" x14ac:dyDescent="0.35">
      <c r="A211" s="49" t="s">
        <v>1592</v>
      </c>
      <c r="B211" s="49"/>
      <c r="C211" s="48">
        <v>814</v>
      </c>
      <c r="D211" s="48" t="s">
        <v>1726</v>
      </c>
      <c r="E211" s="46" t="s">
        <v>955</v>
      </c>
      <c r="F211" s="46" t="s">
        <v>954</v>
      </c>
      <c r="G211" s="47" t="s">
        <v>1727</v>
      </c>
      <c r="H211" s="38" t="str">
        <f>_xlfn.XLOOKUP(G211,Data!$C:$C,Data!$C:$C,"")</f>
        <v/>
      </c>
      <c r="I211" s="190" t="s">
        <v>1595</v>
      </c>
      <c r="J211" s="46"/>
      <c r="K211" s="35" t="e">
        <f t="shared" si="3"/>
        <v>#VALUE!</v>
      </c>
    </row>
    <row r="212" spans="1:11" x14ac:dyDescent="0.35">
      <c r="A212" s="45" t="s">
        <v>1592</v>
      </c>
      <c r="B212" s="45"/>
      <c r="C212" s="44">
        <v>815</v>
      </c>
      <c r="D212" s="44" t="s">
        <v>1728</v>
      </c>
      <c r="E212" s="42" t="s">
        <v>961</v>
      </c>
      <c r="F212" s="42" t="s">
        <v>960</v>
      </c>
      <c r="G212" s="43" t="s">
        <v>1729</v>
      </c>
      <c r="H212" s="38" t="str">
        <f>_xlfn.XLOOKUP(G212,Data!$C:$C,Data!$C:$C,"")</f>
        <v/>
      </c>
      <c r="I212" s="189" t="s">
        <v>1595</v>
      </c>
      <c r="J212" s="42"/>
      <c r="K212" s="35" t="e">
        <f t="shared" si="3"/>
        <v>#VALUE!</v>
      </c>
    </row>
    <row r="213" spans="1:11" x14ac:dyDescent="0.35">
      <c r="A213" s="100" t="s">
        <v>1592</v>
      </c>
      <c r="B213" s="100"/>
      <c r="C213" s="99">
        <v>816</v>
      </c>
      <c r="D213" s="99" t="s">
        <v>1730</v>
      </c>
      <c r="E213" s="97" t="s">
        <v>967</v>
      </c>
      <c r="F213" s="97" t="s">
        <v>966</v>
      </c>
      <c r="G213" s="137" t="s">
        <v>1731</v>
      </c>
      <c r="H213" s="38" t="str">
        <f>_xlfn.XLOOKUP(G213,Data!$C:$C,Data!$C:$C,"")</f>
        <v/>
      </c>
      <c r="I213" s="105" t="s">
        <v>1595</v>
      </c>
      <c r="J213" s="97"/>
      <c r="K213" s="35" t="e">
        <f t="shared" si="3"/>
        <v>#VALUE!</v>
      </c>
    </row>
    <row r="214" spans="1:11" x14ac:dyDescent="0.35">
      <c r="A214" s="54" t="s">
        <v>1592</v>
      </c>
      <c r="B214" s="54"/>
      <c r="C214" s="53">
        <v>817</v>
      </c>
      <c r="D214" s="53" t="s">
        <v>1732</v>
      </c>
      <c r="E214" s="50" t="s">
        <v>973</v>
      </c>
      <c r="F214" s="50" t="s">
        <v>972</v>
      </c>
      <c r="G214" s="52" t="s">
        <v>1733</v>
      </c>
      <c r="H214" s="38" t="str">
        <f>_xlfn.XLOOKUP(G214,Data!$C:$C,Data!$C:$C,"")</f>
        <v/>
      </c>
      <c r="I214" s="51" t="s">
        <v>1595</v>
      </c>
      <c r="J214" s="50"/>
      <c r="K214" s="35" t="e">
        <f t="shared" si="3"/>
        <v>#VALUE!</v>
      </c>
    </row>
    <row r="215" spans="1:11" x14ac:dyDescent="0.35">
      <c r="A215" s="136" t="s">
        <v>1592</v>
      </c>
      <c r="B215" s="136"/>
      <c r="C215" s="135">
        <v>818</v>
      </c>
      <c r="D215" s="135" t="s">
        <v>1734</v>
      </c>
      <c r="E215" s="133" t="s">
        <v>979</v>
      </c>
      <c r="F215" s="133" t="s">
        <v>978</v>
      </c>
      <c r="G215" s="134" t="s">
        <v>1735</v>
      </c>
      <c r="H215" s="38" t="str">
        <f>_xlfn.XLOOKUP(G215,Data!$C:$C,Data!$C:$C,"")</f>
        <v/>
      </c>
      <c r="I215" s="188" t="s">
        <v>1595</v>
      </c>
      <c r="J215" s="133"/>
      <c r="K215" s="35" t="e">
        <f t="shared" si="3"/>
        <v>#VALUE!</v>
      </c>
    </row>
    <row r="216" spans="1:11" x14ac:dyDescent="0.35">
      <c r="A216" s="132" t="s">
        <v>1592</v>
      </c>
      <c r="B216" s="132"/>
      <c r="C216" s="131">
        <v>819</v>
      </c>
      <c r="D216" s="131" t="s">
        <v>1736</v>
      </c>
      <c r="E216" s="129" t="s">
        <v>985</v>
      </c>
      <c r="F216" s="129" t="s">
        <v>984</v>
      </c>
      <c r="G216" s="130" t="s">
        <v>1737</v>
      </c>
      <c r="H216" s="38" t="str">
        <f>_xlfn.XLOOKUP(G216,Data!$C:$C,Data!$C:$C,"")</f>
        <v/>
      </c>
      <c r="I216" s="187" t="s">
        <v>1595</v>
      </c>
      <c r="J216" s="129"/>
      <c r="K216" s="35" t="e">
        <f t="shared" si="3"/>
        <v>#VALUE!</v>
      </c>
    </row>
    <row r="217" spans="1:11" x14ac:dyDescent="0.35">
      <c r="A217" s="128" t="s">
        <v>1592</v>
      </c>
      <c r="B217" s="128"/>
      <c r="C217" s="127">
        <v>821</v>
      </c>
      <c r="D217" s="127" t="s">
        <v>1738</v>
      </c>
      <c r="E217" s="125" t="s">
        <v>991</v>
      </c>
      <c r="F217" s="125" t="s">
        <v>990</v>
      </c>
      <c r="G217" s="126" t="s">
        <v>1739</v>
      </c>
      <c r="H217" s="38" t="str">
        <f>_xlfn.XLOOKUP(G217,Data!$C:$C,Data!$C:$C,"")</f>
        <v/>
      </c>
      <c r="I217" s="186" t="s">
        <v>1595</v>
      </c>
      <c r="J217" s="125"/>
      <c r="K217" s="35" t="e">
        <f t="shared" si="3"/>
        <v>#VALUE!</v>
      </c>
    </row>
    <row r="218" spans="1:11" x14ac:dyDescent="0.35">
      <c r="A218" s="100" t="s">
        <v>1592</v>
      </c>
      <c r="B218" s="100"/>
      <c r="C218" s="99">
        <v>822</v>
      </c>
      <c r="D218" s="99" t="s">
        <v>1740</v>
      </c>
      <c r="E218" s="97" t="s">
        <v>997</v>
      </c>
      <c r="F218" s="97" t="s">
        <v>996</v>
      </c>
      <c r="G218" s="98" t="s">
        <v>1741</v>
      </c>
      <c r="H218" s="38" t="str">
        <f>_xlfn.XLOOKUP(G218,Data!$C:$C,Data!$C:$C,"")</f>
        <v/>
      </c>
      <c r="I218" s="105" t="s">
        <v>1595</v>
      </c>
      <c r="J218" s="97"/>
      <c r="K218" s="35" t="e">
        <f t="shared" si="3"/>
        <v>#VALUE!</v>
      </c>
    </row>
    <row r="219" spans="1:11" x14ac:dyDescent="0.35">
      <c r="A219" s="185" t="s">
        <v>1592</v>
      </c>
      <c r="B219" s="185"/>
      <c r="C219" s="184">
        <v>823</v>
      </c>
      <c r="D219" s="184" t="s">
        <v>1742</v>
      </c>
      <c r="E219" s="181" t="s">
        <v>1003</v>
      </c>
      <c r="F219" s="181" t="s">
        <v>1002</v>
      </c>
      <c r="G219" s="183" t="s">
        <v>1743</v>
      </c>
      <c r="H219" s="38" t="str">
        <f>_xlfn.XLOOKUP(G219,Data!$C:$C,Data!$C:$C,"")</f>
        <v/>
      </c>
      <c r="I219" s="182" t="s">
        <v>1595</v>
      </c>
      <c r="J219" s="181"/>
      <c r="K219" s="35" t="e">
        <f t="shared" si="3"/>
        <v>#VALUE!</v>
      </c>
    </row>
    <row r="220" spans="1:11" x14ac:dyDescent="0.35">
      <c r="A220" s="180" t="s">
        <v>1592</v>
      </c>
      <c r="B220" s="180"/>
      <c r="C220" s="179">
        <v>824</v>
      </c>
      <c r="D220" s="179" t="s">
        <v>1744</v>
      </c>
      <c r="E220" s="176" t="s">
        <v>1009</v>
      </c>
      <c r="F220" s="176" t="s">
        <v>1008</v>
      </c>
      <c r="G220" s="178" t="s">
        <v>1745</v>
      </c>
      <c r="H220" s="38" t="str">
        <f>_xlfn.XLOOKUP(G220,Data!$C:$C,Data!$C:$C,"")</f>
        <v/>
      </c>
      <c r="I220" s="177" t="s">
        <v>1595</v>
      </c>
      <c r="J220" s="176"/>
      <c r="K220" s="35" t="e">
        <f t="shared" si="3"/>
        <v>#VALUE!</v>
      </c>
    </row>
    <row r="221" spans="1:11" x14ac:dyDescent="0.35">
      <c r="A221" s="92" t="s">
        <v>1592</v>
      </c>
      <c r="B221" s="92"/>
      <c r="C221" s="91">
        <v>825</v>
      </c>
      <c r="D221" s="91" t="s">
        <v>1746</v>
      </c>
      <c r="E221" s="89" t="s">
        <v>1015</v>
      </c>
      <c r="F221" s="89" t="s">
        <v>1014</v>
      </c>
      <c r="G221" s="90" t="s">
        <v>1747</v>
      </c>
      <c r="H221" s="38" t="str">
        <f>_xlfn.XLOOKUP(G221,Data!$C:$C,Data!$C:$C,"")</f>
        <v/>
      </c>
      <c r="I221" s="175" t="s">
        <v>1595</v>
      </c>
      <c r="J221" s="89"/>
      <c r="K221" s="35" t="e">
        <f t="shared" si="3"/>
        <v>#VALUE!</v>
      </c>
    </row>
    <row r="222" spans="1:11" x14ac:dyDescent="0.35">
      <c r="A222" s="174" t="s">
        <v>1592</v>
      </c>
      <c r="B222" s="174"/>
      <c r="C222" s="173">
        <v>826</v>
      </c>
      <c r="D222" s="173" t="s">
        <v>1748</v>
      </c>
      <c r="E222" s="170" t="s">
        <v>1021</v>
      </c>
      <c r="F222" s="170" t="s">
        <v>1020</v>
      </c>
      <c r="G222" s="172" t="s">
        <v>1749</v>
      </c>
      <c r="H222" s="38" t="str">
        <f>_xlfn.XLOOKUP(G222,Data!$C:$C,Data!$C:$C,"")</f>
        <v/>
      </c>
      <c r="I222" s="171" t="s">
        <v>1595</v>
      </c>
      <c r="J222" s="170"/>
      <c r="K222" s="35" t="e">
        <f t="shared" si="3"/>
        <v>#VALUE!</v>
      </c>
    </row>
    <row r="223" spans="1:11" x14ac:dyDescent="0.35">
      <c r="A223" s="169" t="s">
        <v>1592</v>
      </c>
      <c r="B223" s="169"/>
      <c r="C223" s="168">
        <v>827</v>
      </c>
      <c r="D223" s="168" t="s">
        <v>1750</v>
      </c>
      <c r="E223" s="165" t="s">
        <v>1027</v>
      </c>
      <c r="F223" s="165" t="s">
        <v>1026</v>
      </c>
      <c r="G223" s="167" t="s">
        <v>1751</v>
      </c>
      <c r="H223" s="38" t="str">
        <f>_xlfn.XLOOKUP(G223,Data!$C:$C,Data!$C:$C,"")</f>
        <v/>
      </c>
      <c r="I223" s="166" t="s">
        <v>1595</v>
      </c>
      <c r="J223" s="165"/>
      <c r="K223" s="35" t="e">
        <f t="shared" si="3"/>
        <v>#VALUE!</v>
      </c>
    </row>
    <row r="224" spans="1:11" x14ac:dyDescent="0.35">
      <c r="A224" s="164" t="s">
        <v>1592</v>
      </c>
      <c r="B224" s="164"/>
      <c r="C224" s="163">
        <v>828</v>
      </c>
      <c r="D224" s="163" t="s">
        <v>1752</v>
      </c>
      <c r="E224" s="160" t="s">
        <v>1033</v>
      </c>
      <c r="F224" s="160" t="s">
        <v>1032</v>
      </c>
      <c r="G224" s="162" t="s">
        <v>1753</v>
      </c>
      <c r="H224" s="38" t="str">
        <f>_xlfn.XLOOKUP(G224,Data!$C:$C,Data!$C:$C,"")</f>
        <v/>
      </c>
      <c r="I224" s="161" t="s">
        <v>1595</v>
      </c>
      <c r="J224" s="160"/>
      <c r="K224" s="35" t="e">
        <f t="shared" si="3"/>
        <v>#VALUE!</v>
      </c>
    </row>
    <row r="225" spans="1:11" hidden="1" x14ac:dyDescent="0.35">
      <c r="A225" s="159" t="s">
        <v>1592</v>
      </c>
      <c r="B225" s="159" t="s">
        <v>1596</v>
      </c>
      <c r="C225" s="158">
        <v>829</v>
      </c>
      <c r="D225" s="158" t="s">
        <v>1754</v>
      </c>
      <c r="E225" s="156" t="s">
        <v>1039</v>
      </c>
      <c r="F225" s="156" t="s">
        <v>1755</v>
      </c>
      <c r="G225" s="157">
        <v>82901</v>
      </c>
      <c r="H225" s="38" t="str">
        <f>_xlfn.XLOOKUP(G225,Data!$C:$C,Data!$C:$C,"")</f>
        <v/>
      </c>
      <c r="I225" s="156" t="s">
        <v>1040</v>
      </c>
      <c r="J225" s="156" t="s">
        <v>585</v>
      </c>
      <c r="K225" s="35" t="e">
        <f t="shared" si="3"/>
        <v>#VALUE!</v>
      </c>
    </row>
    <row r="226" spans="1:11" x14ac:dyDescent="0.35">
      <c r="A226" s="155" t="s">
        <v>1592</v>
      </c>
      <c r="B226" s="155"/>
      <c r="C226" s="154">
        <v>830</v>
      </c>
      <c r="D226" s="154" t="s">
        <v>1756</v>
      </c>
      <c r="E226" s="151" t="s">
        <v>1048</v>
      </c>
      <c r="F226" s="151" t="s">
        <v>1047</v>
      </c>
      <c r="G226" s="153">
        <v>83000</v>
      </c>
      <c r="H226" s="38" t="str">
        <f>_xlfn.XLOOKUP(G226,Data!$C:$C,Data!$C:$C,"")</f>
        <v/>
      </c>
      <c r="I226" s="152" t="s">
        <v>1595</v>
      </c>
      <c r="J226" s="151"/>
      <c r="K226" s="35" t="e">
        <f t="shared" si="3"/>
        <v>#VALUE!</v>
      </c>
    </row>
    <row r="227" spans="1:11" hidden="1" x14ac:dyDescent="0.35">
      <c r="A227" s="96" t="s">
        <v>1592</v>
      </c>
      <c r="B227" s="96" t="s">
        <v>1596</v>
      </c>
      <c r="C227" s="95">
        <v>831</v>
      </c>
      <c r="D227" s="95" t="s">
        <v>1757</v>
      </c>
      <c r="E227" s="93" t="s">
        <v>1054</v>
      </c>
      <c r="F227" s="93" t="s">
        <v>1758</v>
      </c>
      <c r="G227" s="94">
        <v>83101</v>
      </c>
      <c r="H227" s="38" t="str">
        <f>_xlfn.XLOOKUP(G227,Data!$C:$C,Data!$C:$C,"")</f>
        <v/>
      </c>
      <c r="I227" s="93" t="s">
        <v>1055</v>
      </c>
      <c r="J227" s="93" t="s">
        <v>562</v>
      </c>
      <c r="K227" s="35" t="e">
        <f t="shared" si="3"/>
        <v>#VALUE!</v>
      </c>
    </row>
    <row r="228" spans="1:11" x14ac:dyDescent="0.35">
      <c r="A228" s="76" t="s">
        <v>1592</v>
      </c>
      <c r="B228" s="76"/>
      <c r="C228" s="75">
        <v>832</v>
      </c>
      <c r="D228" s="75" t="s">
        <v>1759</v>
      </c>
      <c r="E228" s="72" t="s">
        <v>1062</v>
      </c>
      <c r="F228" s="72" t="s">
        <v>1061</v>
      </c>
      <c r="G228" s="74">
        <v>83200</v>
      </c>
      <c r="H228" s="38" t="str">
        <f>_xlfn.XLOOKUP(G228,Data!$C:$C,Data!$C:$C,"")</f>
        <v/>
      </c>
      <c r="I228" s="73" t="s">
        <v>1595</v>
      </c>
      <c r="J228" s="72"/>
      <c r="K228" s="35" t="e">
        <f t="shared" si="3"/>
        <v>#VALUE!</v>
      </c>
    </row>
    <row r="229" spans="1:11" hidden="1" x14ac:dyDescent="0.35">
      <c r="A229" s="150" t="s">
        <v>1592</v>
      </c>
      <c r="B229" s="150" t="s">
        <v>1596</v>
      </c>
      <c r="C229" s="149">
        <v>833</v>
      </c>
      <c r="D229" s="149" t="s">
        <v>1760</v>
      </c>
      <c r="E229" s="147" t="s">
        <v>1068</v>
      </c>
      <c r="F229" s="147" t="s">
        <v>1761</v>
      </c>
      <c r="G229" s="148">
        <v>83301</v>
      </c>
      <c r="H229" s="38" t="str">
        <f>_xlfn.XLOOKUP(G229,Data!$C:$C,Data!$C:$C,"")</f>
        <v/>
      </c>
      <c r="I229" s="147" t="s">
        <v>1069</v>
      </c>
      <c r="J229" s="147" t="s">
        <v>774</v>
      </c>
      <c r="K229" s="35" t="e">
        <f t="shared" si="3"/>
        <v>#VALUE!</v>
      </c>
    </row>
    <row r="230" spans="1:11" x14ac:dyDescent="0.35">
      <c r="A230" s="41" t="s">
        <v>1592</v>
      </c>
      <c r="B230" s="41"/>
      <c r="C230" s="40">
        <v>834</v>
      </c>
      <c r="D230" s="40" t="s">
        <v>1762</v>
      </c>
      <c r="E230" s="36" t="s">
        <v>1077</v>
      </c>
      <c r="F230" s="36" t="s">
        <v>1076</v>
      </c>
      <c r="G230" s="39">
        <v>83400</v>
      </c>
      <c r="H230" s="38" t="str">
        <f>_xlfn.XLOOKUP(G230,Data!$C:$C,Data!$C:$C,"")</f>
        <v/>
      </c>
      <c r="I230" s="37" t="s">
        <v>1595</v>
      </c>
      <c r="J230" s="36"/>
      <c r="K230" s="35" t="e">
        <f t="shared" si="3"/>
        <v>#VALUE!</v>
      </c>
    </row>
    <row r="231" spans="1:11" hidden="1" x14ac:dyDescent="0.35">
      <c r="A231" s="146" t="s">
        <v>1592</v>
      </c>
      <c r="B231" s="146" t="s">
        <v>1596</v>
      </c>
      <c r="C231" s="145">
        <v>835</v>
      </c>
      <c r="D231" s="145" t="s">
        <v>1763</v>
      </c>
      <c r="E231" s="143" t="s">
        <v>1083</v>
      </c>
      <c r="F231" s="143" t="s">
        <v>1091</v>
      </c>
      <c r="G231" s="144">
        <v>83501</v>
      </c>
      <c r="H231" s="38" t="str">
        <f>_xlfn.XLOOKUP(G231,Data!$C:$C,Data!$C:$C,"")</f>
        <v/>
      </c>
      <c r="I231" s="143" t="s">
        <v>1084</v>
      </c>
      <c r="J231" s="143" t="s">
        <v>1089</v>
      </c>
      <c r="K231" s="35" t="e">
        <f t="shared" si="3"/>
        <v>#VALUE!</v>
      </c>
    </row>
    <row r="232" spans="1:11" hidden="1" x14ac:dyDescent="0.35">
      <c r="A232" s="146" t="s">
        <v>1592</v>
      </c>
      <c r="B232" s="146" t="s">
        <v>1596</v>
      </c>
      <c r="C232" s="145">
        <v>835</v>
      </c>
      <c r="D232" s="145" t="s">
        <v>1763</v>
      </c>
      <c r="E232" s="143" t="s">
        <v>1083</v>
      </c>
      <c r="F232" s="143" t="s">
        <v>1091</v>
      </c>
      <c r="G232" s="144">
        <v>83502</v>
      </c>
      <c r="H232" s="38" t="str">
        <f>_xlfn.XLOOKUP(G232,Data!$C:$C,Data!$C:$C,"")</f>
        <v/>
      </c>
      <c r="I232" s="143" t="s">
        <v>1092</v>
      </c>
      <c r="J232" s="143" t="s">
        <v>1089</v>
      </c>
      <c r="K232" s="35" t="e">
        <f t="shared" si="3"/>
        <v>#VALUE!</v>
      </c>
    </row>
    <row r="233" spans="1:11" hidden="1" x14ac:dyDescent="0.35">
      <c r="A233" s="45" t="s">
        <v>1592</v>
      </c>
      <c r="B233" s="45" t="s">
        <v>1596</v>
      </c>
      <c r="C233" s="44">
        <v>836</v>
      </c>
      <c r="D233" s="44" t="s">
        <v>1764</v>
      </c>
      <c r="E233" s="42" t="s">
        <v>1096</v>
      </c>
      <c r="F233" s="42" t="s">
        <v>1095</v>
      </c>
      <c r="G233" s="43">
        <v>83601</v>
      </c>
      <c r="H233" s="38" t="str">
        <f>_xlfn.XLOOKUP(G233,Data!$C:$C,Data!$C:$C,"")</f>
        <v/>
      </c>
      <c r="I233" s="42" t="s">
        <v>1097</v>
      </c>
      <c r="J233" s="42" t="s">
        <v>1102</v>
      </c>
      <c r="K233" s="35" t="e">
        <f t="shared" si="3"/>
        <v>#VALUE!</v>
      </c>
    </row>
    <row r="234" spans="1:11" x14ac:dyDescent="0.35">
      <c r="A234" s="142" t="s">
        <v>1592</v>
      </c>
      <c r="B234" s="142"/>
      <c r="C234" s="141">
        <v>837</v>
      </c>
      <c r="D234" s="141" t="s">
        <v>1765</v>
      </c>
      <c r="E234" s="138" t="s">
        <v>1106</v>
      </c>
      <c r="F234" s="138" t="s">
        <v>1105</v>
      </c>
      <c r="G234" s="140">
        <v>83700</v>
      </c>
      <c r="H234" s="38" t="str">
        <f>_xlfn.XLOOKUP(G234,Data!$C:$C,Data!$C:$C,"")</f>
        <v/>
      </c>
      <c r="I234" s="139" t="s">
        <v>1595</v>
      </c>
      <c r="J234" s="138"/>
      <c r="K234" s="35" t="e">
        <f t="shared" si="3"/>
        <v>#VALUE!</v>
      </c>
    </row>
    <row r="235" spans="1:11" hidden="1" x14ac:dyDescent="0.35">
      <c r="A235" s="100" t="s">
        <v>1592</v>
      </c>
      <c r="B235" s="100" t="s">
        <v>1601</v>
      </c>
      <c r="C235" s="99">
        <v>881047</v>
      </c>
      <c r="D235" s="99" t="s">
        <v>1766</v>
      </c>
      <c r="E235" s="97" t="s">
        <v>1351</v>
      </c>
      <c r="F235" s="97" t="s">
        <v>1350</v>
      </c>
      <c r="G235" s="137">
        <v>88104701</v>
      </c>
      <c r="H235" s="38" t="str">
        <f>_xlfn.XLOOKUP(G235,Data!$C:$C,Data!$C:$C,"")</f>
        <v/>
      </c>
      <c r="I235" s="97" t="s">
        <v>1352</v>
      </c>
      <c r="J235" s="93" t="s">
        <v>127</v>
      </c>
      <c r="K235" s="35" t="e">
        <f t="shared" si="3"/>
        <v>#VALUE!</v>
      </c>
    </row>
    <row r="236" spans="1:11" hidden="1" x14ac:dyDescent="0.35">
      <c r="A236" s="54" t="s">
        <v>1592</v>
      </c>
      <c r="B236" s="54" t="s">
        <v>1601</v>
      </c>
      <c r="C236" s="53">
        <v>881048</v>
      </c>
      <c r="D236" s="53" t="s">
        <v>1767</v>
      </c>
      <c r="E236" s="50" t="s">
        <v>1360</v>
      </c>
      <c r="F236" s="50" t="s">
        <v>1359</v>
      </c>
      <c r="G236" s="52">
        <v>88104801</v>
      </c>
      <c r="H236" s="38" t="str">
        <f>_xlfn.XLOOKUP(G236,Data!$C:$C,Data!$C:$C,"")</f>
        <v/>
      </c>
      <c r="I236" s="50" t="s">
        <v>1361</v>
      </c>
      <c r="J236" s="72" t="s">
        <v>127</v>
      </c>
      <c r="K236" s="35" t="e">
        <f t="shared" si="3"/>
        <v>#VALUE!</v>
      </c>
    </row>
    <row r="237" spans="1:11" hidden="1" x14ac:dyDescent="0.35">
      <c r="A237" s="136" t="s">
        <v>1592</v>
      </c>
      <c r="B237" s="136" t="s">
        <v>1601</v>
      </c>
      <c r="C237" s="135">
        <v>882037</v>
      </c>
      <c r="D237" s="135" t="s">
        <v>1768</v>
      </c>
      <c r="E237" s="133" t="s">
        <v>1369</v>
      </c>
      <c r="F237" s="133" t="s">
        <v>1368</v>
      </c>
      <c r="G237" s="134">
        <v>88203701</v>
      </c>
      <c r="H237" s="38" t="str">
        <f>_xlfn.XLOOKUP(G237,Data!$C:$C,Data!$C:$C,"")</f>
        <v/>
      </c>
      <c r="I237" s="133" t="s">
        <v>1370</v>
      </c>
      <c r="J237" s="133" t="s">
        <v>1375</v>
      </c>
      <c r="K237" s="35" t="e">
        <f t="shared" si="3"/>
        <v>#VALUE!</v>
      </c>
    </row>
    <row r="238" spans="1:11" hidden="1" x14ac:dyDescent="0.35">
      <c r="A238" s="132" t="s">
        <v>1592</v>
      </c>
      <c r="B238" s="132" t="s">
        <v>1596</v>
      </c>
      <c r="C238" s="131">
        <v>882055</v>
      </c>
      <c r="D238" s="131" t="s">
        <v>1769</v>
      </c>
      <c r="E238" s="129" t="s">
        <v>1379</v>
      </c>
      <c r="F238" s="129" t="s">
        <v>1378</v>
      </c>
      <c r="G238" s="130">
        <v>88205501</v>
      </c>
      <c r="H238" s="38" t="str">
        <f>_xlfn.XLOOKUP(G238,Data!$C:$C,Data!$C:$C,"")</f>
        <v/>
      </c>
      <c r="I238" s="129" t="s">
        <v>1380</v>
      </c>
      <c r="J238" s="129" t="s">
        <v>1254</v>
      </c>
      <c r="K238" s="35" t="e">
        <f t="shared" si="3"/>
        <v>#VALUE!</v>
      </c>
    </row>
    <row r="239" spans="1:11" hidden="1" x14ac:dyDescent="0.35">
      <c r="A239" s="132" t="s">
        <v>1592</v>
      </c>
      <c r="B239" s="132" t="s">
        <v>1596</v>
      </c>
      <c r="C239" s="131">
        <v>882055</v>
      </c>
      <c r="D239" s="131" t="s">
        <v>1769</v>
      </c>
      <c r="E239" s="129" t="s">
        <v>1379</v>
      </c>
      <c r="F239" s="129" t="s">
        <v>1378</v>
      </c>
      <c r="G239" s="130">
        <v>88205502</v>
      </c>
      <c r="H239" s="38" t="str">
        <f>_xlfn.XLOOKUP(G239,Data!$C:$C,Data!$C:$C,"")</f>
        <v/>
      </c>
      <c r="I239" s="129" t="s">
        <v>1386</v>
      </c>
      <c r="J239" s="129" t="s">
        <v>1254</v>
      </c>
      <c r="K239" s="35" t="e">
        <f t="shared" si="3"/>
        <v>#VALUE!</v>
      </c>
    </row>
    <row r="240" spans="1:11" hidden="1" x14ac:dyDescent="0.35">
      <c r="A240" s="41" t="s">
        <v>1592</v>
      </c>
      <c r="B240" s="41" t="s">
        <v>1596</v>
      </c>
      <c r="C240" s="40">
        <v>882056</v>
      </c>
      <c r="D240" s="40" t="s">
        <v>1770</v>
      </c>
      <c r="E240" s="36" t="s">
        <v>1390</v>
      </c>
      <c r="F240" s="36" t="s">
        <v>1389</v>
      </c>
      <c r="G240" s="39">
        <v>88205601</v>
      </c>
      <c r="H240" s="38" t="str">
        <f>_xlfn.XLOOKUP(G240,Data!$C:$C,Data!$C:$C,"")</f>
        <v/>
      </c>
      <c r="I240" s="36" t="s">
        <v>1391</v>
      </c>
      <c r="J240" s="36" t="s">
        <v>1254</v>
      </c>
      <c r="K240" s="35" t="e">
        <f t="shared" si="3"/>
        <v>#VALUE!</v>
      </c>
    </row>
    <row r="241" spans="1:11" hidden="1" x14ac:dyDescent="0.35">
      <c r="A241" s="128" t="s">
        <v>1592</v>
      </c>
      <c r="B241" s="128" t="s">
        <v>1596</v>
      </c>
      <c r="C241" s="127">
        <v>882057</v>
      </c>
      <c r="D241" s="127" t="s">
        <v>1771</v>
      </c>
      <c r="E241" s="125" t="s">
        <v>1399</v>
      </c>
      <c r="F241" s="125" t="s">
        <v>1398</v>
      </c>
      <c r="G241" s="126">
        <v>88205701</v>
      </c>
      <c r="H241" s="38" t="str">
        <f>_xlfn.XLOOKUP(G241,Data!$C:$C,Data!$C:$C,"")</f>
        <v/>
      </c>
      <c r="I241" s="125" t="s">
        <v>1400</v>
      </c>
      <c r="J241" s="125" t="s">
        <v>1254</v>
      </c>
      <c r="K241" s="35" t="e">
        <f t="shared" si="3"/>
        <v>#VALUE!</v>
      </c>
    </row>
    <row r="242" spans="1:11" hidden="1" x14ac:dyDescent="0.35">
      <c r="A242" s="100" t="s">
        <v>1592</v>
      </c>
      <c r="B242" s="100" t="s">
        <v>1596</v>
      </c>
      <c r="C242" s="99">
        <v>882071</v>
      </c>
      <c r="D242" s="99" t="s">
        <v>1772</v>
      </c>
      <c r="E242" s="97" t="s">
        <v>1408</v>
      </c>
      <c r="F242" s="97" t="s">
        <v>1407</v>
      </c>
      <c r="G242" s="98">
        <v>88207101</v>
      </c>
      <c r="H242" s="38" t="str">
        <f>_xlfn.XLOOKUP(G242,Data!$C:$C,Data!$C:$C,"")</f>
        <v/>
      </c>
      <c r="I242" s="97" t="s">
        <v>1409</v>
      </c>
      <c r="J242" s="97" t="s">
        <v>1118</v>
      </c>
      <c r="K242" s="35" t="e">
        <f t="shared" si="3"/>
        <v>#VALUE!</v>
      </c>
    </row>
    <row r="243" spans="1:11" hidden="1" x14ac:dyDescent="0.35">
      <c r="A243" s="124" t="s">
        <v>1592</v>
      </c>
      <c r="B243" s="124" t="s">
        <v>1601</v>
      </c>
      <c r="C243" s="123">
        <v>882073</v>
      </c>
      <c r="D243" s="123" t="s">
        <v>1773</v>
      </c>
      <c r="E243" s="120" t="s">
        <v>1417</v>
      </c>
      <c r="F243" s="120" t="s">
        <v>1416</v>
      </c>
      <c r="G243" s="122">
        <v>88207301</v>
      </c>
      <c r="H243" s="38" t="str">
        <f>_xlfn.XLOOKUP(G243,Data!$C:$C,Data!$C:$C,"")</f>
        <v/>
      </c>
      <c r="I243" s="121" t="s">
        <v>1418</v>
      </c>
      <c r="J243" s="120" t="s">
        <v>1200</v>
      </c>
      <c r="K243" s="35" t="e">
        <f t="shared" si="3"/>
        <v>#VALUE!</v>
      </c>
    </row>
    <row r="244" spans="1:11" hidden="1" x14ac:dyDescent="0.35">
      <c r="A244" s="124" t="s">
        <v>1592</v>
      </c>
      <c r="B244" s="124" t="s">
        <v>1601</v>
      </c>
      <c r="C244" s="123">
        <v>882073</v>
      </c>
      <c r="D244" s="123" t="s">
        <v>1773</v>
      </c>
      <c r="E244" s="120" t="s">
        <v>1417</v>
      </c>
      <c r="F244" s="120" t="s">
        <v>1416</v>
      </c>
      <c r="G244" s="122">
        <v>88207302</v>
      </c>
      <c r="H244" s="38" t="str">
        <f>_xlfn.XLOOKUP(G244,Data!$C:$C,Data!$C:$C,"")</f>
        <v/>
      </c>
      <c r="I244" s="121" t="s">
        <v>1774</v>
      </c>
      <c r="J244" s="120" t="s">
        <v>1200</v>
      </c>
      <c r="K244" s="35" t="e">
        <f t="shared" si="3"/>
        <v>#VALUE!</v>
      </c>
    </row>
    <row r="245" spans="1:11" hidden="1" x14ac:dyDescent="0.35">
      <c r="A245" s="124" t="s">
        <v>1592</v>
      </c>
      <c r="B245" s="124" t="s">
        <v>1601</v>
      </c>
      <c r="C245" s="123">
        <v>882073</v>
      </c>
      <c r="D245" s="123" t="s">
        <v>1773</v>
      </c>
      <c r="E245" s="120" t="s">
        <v>1417</v>
      </c>
      <c r="F245" s="120" t="s">
        <v>1416</v>
      </c>
      <c r="G245" s="122">
        <v>88207303</v>
      </c>
      <c r="H245" s="38" t="str">
        <f>_xlfn.XLOOKUP(G245,Data!$C:$C,Data!$C:$C,"")</f>
        <v/>
      </c>
      <c r="I245" s="121" t="s">
        <v>1775</v>
      </c>
      <c r="J245" s="120" t="s">
        <v>1200</v>
      </c>
      <c r="K245" s="35" t="e">
        <f t="shared" si="3"/>
        <v>#VALUE!</v>
      </c>
    </row>
    <row r="246" spans="1:11" hidden="1" x14ac:dyDescent="0.35">
      <c r="A246" s="119" t="s">
        <v>1592</v>
      </c>
      <c r="B246" s="119" t="s">
        <v>1596</v>
      </c>
      <c r="C246" s="118">
        <v>882115</v>
      </c>
      <c r="D246" s="118" t="s">
        <v>1776</v>
      </c>
      <c r="E246" s="117" t="s">
        <v>1431</v>
      </c>
      <c r="F246" s="117" t="s">
        <v>1430</v>
      </c>
      <c r="G246" s="116">
        <v>88211502</v>
      </c>
      <c r="H246" s="38" t="str">
        <f>_xlfn.XLOOKUP(G246,Data!$C:$C,Data!$C:$C,"")</f>
        <v/>
      </c>
      <c r="I246" s="115" t="s">
        <v>1432</v>
      </c>
      <c r="J246" s="115" t="s">
        <v>1254</v>
      </c>
      <c r="K246" s="35" t="e">
        <f t="shared" si="3"/>
        <v>#VALUE!</v>
      </c>
    </row>
    <row r="247" spans="1:11" hidden="1" x14ac:dyDescent="0.35">
      <c r="A247" s="41" t="s">
        <v>1592</v>
      </c>
      <c r="B247" s="41" t="s">
        <v>1596</v>
      </c>
      <c r="C247" s="40">
        <v>882135</v>
      </c>
      <c r="D247" s="40" t="s">
        <v>1777</v>
      </c>
      <c r="E247" s="36" t="s">
        <v>1440</v>
      </c>
      <c r="F247" s="36" t="s">
        <v>1439</v>
      </c>
      <c r="G247" s="39">
        <v>88213501</v>
      </c>
      <c r="H247" s="38" t="str">
        <f>_xlfn.XLOOKUP(G247,Data!$C:$C,Data!$C:$C,"")</f>
        <v/>
      </c>
      <c r="I247" s="114" t="s">
        <v>1441</v>
      </c>
      <c r="J247" s="36" t="s">
        <v>1254</v>
      </c>
      <c r="K247" s="35" t="e">
        <f t="shared" si="3"/>
        <v>#VALUE!</v>
      </c>
    </row>
    <row r="248" spans="1:11" hidden="1" x14ac:dyDescent="0.35">
      <c r="A248" s="41" t="s">
        <v>1592</v>
      </c>
      <c r="B248" s="41" t="s">
        <v>1596</v>
      </c>
      <c r="C248" s="40">
        <v>882135</v>
      </c>
      <c r="D248" s="40" t="s">
        <v>1777</v>
      </c>
      <c r="E248" s="36" t="s">
        <v>1440</v>
      </c>
      <c r="F248" s="36" t="s">
        <v>1439</v>
      </c>
      <c r="G248" s="39">
        <v>88213502</v>
      </c>
      <c r="H248" s="38" t="str">
        <f>_xlfn.XLOOKUP(G248,Data!$C:$C,Data!$C:$C,"")</f>
        <v/>
      </c>
      <c r="I248" s="114" t="s">
        <v>1446</v>
      </c>
      <c r="J248" s="36" t="s">
        <v>1254</v>
      </c>
      <c r="K248" s="35" t="e">
        <f t="shared" si="3"/>
        <v>#VALUE!</v>
      </c>
    </row>
    <row r="249" spans="1:11" hidden="1" x14ac:dyDescent="0.35">
      <c r="A249" s="41" t="s">
        <v>1592</v>
      </c>
      <c r="B249" s="41" t="s">
        <v>1596</v>
      </c>
      <c r="C249" s="40">
        <v>882135</v>
      </c>
      <c r="D249" s="40" t="s">
        <v>1777</v>
      </c>
      <c r="E249" s="36" t="s">
        <v>1440</v>
      </c>
      <c r="F249" s="36" t="s">
        <v>1439</v>
      </c>
      <c r="G249" s="39">
        <v>88213503</v>
      </c>
      <c r="H249" s="38" t="str">
        <f>_xlfn.XLOOKUP(G249,Data!$C:$C,Data!$C:$C,"")</f>
        <v/>
      </c>
      <c r="I249" s="114" t="s">
        <v>1448</v>
      </c>
      <c r="J249" s="36" t="s">
        <v>1254</v>
      </c>
      <c r="K249" s="35" t="e">
        <f t="shared" si="3"/>
        <v>#VALUE!</v>
      </c>
    </row>
    <row r="250" spans="1:11" hidden="1" x14ac:dyDescent="0.35">
      <c r="A250" s="41" t="s">
        <v>1592</v>
      </c>
      <c r="B250" s="41" t="s">
        <v>1596</v>
      </c>
      <c r="C250" s="40">
        <v>882135</v>
      </c>
      <c r="D250" s="40" t="s">
        <v>1777</v>
      </c>
      <c r="E250" s="36" t="s">
        <v>1440</v>
      </c>
      <c r="F250" s="36" t="s">
        <v>1439</v>
      </c>
      <c r="G250" s="39">
        <v>88213504</v>
      </c>
      <c r="H250" s="38" t="str">
        <f>_xlfn.XLOOKUP(G250,Data!$C:$C,Data!$C:$C,"")</f>
        <v/>
      </c>
      <c r="I250" s="114" t="s">
        <v>1450</v>
      </c>
      <c r="J250" s="36" t="s">
        <v>1254</v>
      </c>
      <c r="K250" s="35" t="e">
        <f t="shared" si="3"/>
        <v>#VALUE!</v>
      </c>
    </row>
    <row r="251" spans="1:11" hidden="1" x14ac:dyDescent="0.35">
      <c r="A251" s="41" t="s">
        <v>1592</v>
      </c>
      <c r="B251" s="41" t="s">
        <v>1596</v>
      </c>
      <c r="C251" s="40">
        <v>882135</v>
      </c>
      <c r="D251" s="40" t="s">
        <v>1777</v>
      </c>
      <c r="E251" s="36" t="s">
        <v>1440</v>
      </c>
      <c r="F251" s="36" t="s">
        <v>1439</v>
      </c>
      <c r="G251" s="39">
        <v>88213505</v>
      </c>
      <c r="H251" s="38" t="str">
        <f>_xlfn.XLOOKUP(G251,Data!$C:$C,Data!$C:$C,"")</f>
        <v/>
      </c>
      <c r="I251" s="114" t="s">
        <v>1452</v>
      </c>
      <c r="J251" s="36" t="s">
        <v>1254</v>
      </c>
      <c r="K251" s="35" t="e">
        <f t="shared" si="3"/>
        <v>#VALUE!</v>
      </c>
    </row>
    <row r="252" spans="1:11" hidden="1" x14ac:dyDescent="0.35">
      <c r="A252" s="41" t="s">
        <v>1592</v>
      </c>
      <c r="B252" s="41" t="s">
        <v>1596</v>
      </c>
      <c r="C252" s="40">
        <v>882135</v>
      </c>
      <c r="D252" s="40" t="s">
        <v>1777</v>
      </c>
      <c r="E252" s="36" t="s">
        <v>1440</v>
      </c>
      <c r="F252" s="36" t="s">
        <v>1439</v>
      </c>
      <c r="G252" s="39">
        <v>88213506</v>
      </c>
      <c r="H252" s="38" t="str">
        <f>_xlfn.XLOOKUP(G252,Data!$C:$C,Data!$C:$C,"")</f>
        <v/>
      </c>
      <c r="I252" s="114" t="s">
        <v>1454</v>
      </c>
      <c r="J252" s="36" t="s">
        <v>1254</v>
      </c>
      <c r="K252" s="35" t="e">
        <f t="shared" si="3"/>
        <v>#VALUE!</v>
      </c>
    </row>
    <row r="253" spans="1:11" hidden="1" x14ac:dyDescent="0.35">
      <c r="A253" s="41" t="s">
        <v>1592</v>
      </c>
      <c r="B253" s="41" t="s">
        <v>1596</v>
      </c>
      <c r="C253" s="40">
        <v>882135</v>
      </c>
      <c r="D253" s="40" t="s">
        <v>1777</v>
      </c>
      <c r="E253" s="36" t="s">
        <v>1440</v>
      </c>
      <c r="F253" s="36" t="s">
        <v>1439</v>
      </c>
      <c r="G253" s="39">
        <v>88213507</v>
      </c>
      <c r="H253" s="38" t="str">
        <f>_xlfn.XLOOKUP(G253,Data!$C:$C,Data!$C:$C,"")</f>
        <v/>
      </c>
      <c r="I253" s="114" t="s">
        <v>1456</v>
      </c>
      <c r="J253" s="36" t="s">
        <v>1254</v>
      </c>
      <c r="K253" s="35" t="e">
        <f t="shared" si="3"/>
        <v>#VALUE!</v>
      </c>
    </row>
    <row r="254" spans="1:11" hidden="1" x14ac:dyDescent="0.35">
      <c r="A254" s="41" t="s">
        <v>1592</v>
      </c>
      <c r="B254" s="41" t="s">
        <v>1596</v>
      </c>
      <c r="C254" s="40">
        <v>882135</v>
      </c>
      <c r="D254" s="40" t="s">
        <v>1777</v>
      </c>
      <c r="E254" s="36" t="s">
        <v>1440</v>
      </c>
      <c r="F254" s="36" t="s">
        <v>1439</v>
      </c>
      <c r="G254" s="39">
        <v>88213508</v>
      </c>
      <c r="H254" s="38" t="str">
        <f>_xlfn.XLOOKUP(G254,Data!$C:$C,Data!$C:$C,"")</f>
        <v/>
      </c>
      <c r="I254" s="114" t="s">
        <v>1459</v>
      </c>
      <c r="J254" s="36" t="s">
        <v>1254</v>
      </c>
      <c r="K254" s="35" t="e">
        <f t="shared" si="3"/>
        <v>#VALUE!</v>
      </c>
    </row>
    <row r="255" spans="1:11" hidden="1" x14ac:dyDescent="0.35">
      <c r="A255" s="62" t="s">
        <v>1592</v>
      </c>
      <c r="B255" s="62" t="s">
        <v>1596</v>
      </c>
      <c r="C255" s="61">
        <v>882136</v>
      </c>
      <c r="D255" s="61" t="s">
        <v>1778</v>
      </c>
      <c r="E255" s="59" t="s">
        <v>1463</v>
      </c>
      <c r="F255" s="59" t="s">
        <v>1462</v>
      </c>
      <c r="G255" s="60">
        <v>88213601</v>
      </c>
      <c r="H255" s="38" t="str">
        <f>_xlfn.XLOOKUP(G255,Data!$C:$C,Data!$C:$C,"")</f>
        <v/>
      </c>
      <c r="I255" s="59" t="s">
        <v>1464</v>
      </c>
      <c r="J255" s="59" t="s">
        <v>1254</v>
      </c>
      <c r="K255" s="35" t="e">
        <f t="shared" si="3"/>
        <v>#VALUE!</v>
      </c>
    </row>
    <row r="256" spans="1:11" hidden="1" x14ac:dyDescent="0.35">
      <c r="A256" s="62" t="s">
        <v>1592</v>
      </c>
      <c r="B256" s="62" t="s">
        <v>1596</v>
      </c>
      <c r="C256" s="61">
        <v>882136</v>
      </c>
      <c r="D256" s="61" t="s">
        <v>1778</v>
      </c>
      <c r="E256" s="59" t="s">
        <v>1463</v>
      </c>
      <c r="F256" s="59" t="s">
        <v>1462</v>
      </c>
      <c r="G256" s="60">
        <v>88213602</v>
      </c>
      <c r="H256" s="38" t="str">
        <f>_xlfn.XLOOKUP(G256,Data!$C:$C,Data!$C:$C,"")</f>
        <v/>
      </c>
      <c r="I256" s="59" t="s">
        <v>1470</v>
      </c>
      <c r="J256" s="59" t="s">
        <v>1254</v>
      </c>
      <c r="K256" s="35" t="e">
        <f t="shared" si="3"/>
        <v>#VALUE!</v>
      </c>
    </row>
    <row r="257" spans="1:11" hidden="1" x14ac:dyDescent="0.35">
      <c r="A257" s="113" t="s">
        <v>1592</v>
      </c>
      <c r="B257" s="113" t="s">
        <v>1596</v>
      </c>
      <c r="C257" s="112">
        <v>882137</v>
      </c>
      <c r="D257" s="112" t="s">
        <v>1779</v>
      </c>
      <c r="E257" s="110" t="s">
        <v>1474</v>
      </c>
      <c r="F257" s="110" t="s">
        <v>1473</v>
      </c>
      <c r="G257" s="111">
        <v>88213701</v>
      </c>
      <c r="H257" s="38" t="str">
        <f>_xlfn.XLOOKUP(G257,Data!$C:$C,Data!$C:$C,"")</f>
        <v/>
      </c>
      <c r="I257" s="110" t="s">
        <v>1475</v>
      </c>
      <c r="J257" s="110" t="s">
        <v>1254</v>
      </c>
      <c r="K257" s="35" t="e">
        <f t="shared" si="3"/>
        <v>#VALUE!</v>
      </c>
    </row>
    <row r="258" spans="1:11" hidden="1" x14ac:dyDescent="0.35">
      <c r="A258" s="45" t="s">
        <v>1592</v>
      </c>
      <c r="B258" s="45" t="s">
        <v>1596</v>
      </c>
      <c r="C258" s="44">
        <v>882143</v>
      </c>
      <c r="D258" s="44" t="s">
        <v>1780</v>
      </c>
      <c r="E258" s="42" t="s">
        <v>1483</v>
      </c>
      <c r="F258" s="42" t="s">
        <v>1482</v>
      </c>
      <c r="G258" s="43">
        <v>88214301</v>
      </c>
      <c r="H258" s="38" t="str">
        <f>_xlfn.XLOOKUP(G258,Data!$C:$C,Data!$C:$C,"")</f>
        <v/>
      </c>
      <c r="I258" s="42" t="s">
        <v>1484</v>
      </c>
      <c r="J258" s="42" t="s">
        <v>1254</v>
      </c>
      <c r="K258" s="35" t="e">
        <f t="shared" ref="K258:K315" si="4">G258-H258</f>
        <v>#VALUE!</v>
      </c>
    </row>
    <row r="259" spans="1:11" hidden="1" x14ac:dyDescent="0.35">
      <c r="A259" s="109" t="s">
        <v>1592</v>
      </c>
      <c r="B259" s="109" t="s">
        <v>1596</v>
      </c>
      <c r="C259" s="108">
        <v>88215</v>
      </c>
      <c r="D259" s="108" t="s">
        <v>1781</v>
      </c>
      <c r="E259" s="106" t="s">
        <v>1112</v>
      </c>
      <c r="F259" s="106" t="s">
        <v>1111</v>
      </c>
      <c r="G259" s="107">
        <v>8821501</v>
      </c>
      <c r="H259" s="38" t="str">
        <f>_xlfn.XLOOKUP(G259,Data!$C:$C,Data!$C:$C,"")</f>
        <v/>
      </c>
      <c r="I259" s="106" t="s">
        <v>1113</v>
      </c>
      <c r="J259" s="106" t="s">
        <v>1118</v>
      </c>
      <c r="K259" s="35" t="e">
        <f t="shared" si="4"/>
        <v>#VALUE!</v>
      </c>
    </row>
    <row r="260" spans="1:11" hidden="1" x14ac:dyDescent="0.35">
      <c r="A260" s="66" t="s">
        <v>1592</v>
      </c>
      <c r="B260" s="66" t="s">
        <v>1596</v>
      </c>
      <c r="C260" s="65">
        <v>882169</v>
      </c>
      <c r="D260" s="65" t="s">
        <v>1782</v>
      </c>
      <c r="E260" s="63" t="s">
        <v>1492</v>
      </c>
      <c r="F260" s="63" t="s">
        <v>1491</v>
      </c>
      <c r="G260" s="64">
        <v>88216901</v>
      </c>
      <c r="H260" s="38" t="str">
        <f>_xlfn.XLOOKUP(G260,Data!$C:$C,Data!$C:$C,"")</f>
        <v/>
      </c>
      <c r="I260" s="63" t="s">
        <v>1493</v>
      </c>
      <c r="J260" s="63" t="s">
        <v>1254</v>
      </c>
      <c r="K260" s="35" t="e">
        <f t="shared" si="4"/>
        <v>#VALUE!</v>
      </c>
    </row>
    <row r="261" spans="1:11" hidden="1" x14ac:dyDescent="0.35">
      <c r="A261" s="66" t="s">
        <v>1592</v>
      </c>
      <c r="B261" s="66" t="s">
        <v>1596</v>
      </c>
      <c r="C261" s="65">
        <v>882169</v>
      </c>
      <c r="D261" s="65" t="s">
        <v>1782</v>
      </c>
      <c r="E261" s="63" t="s">
        <v>1492</v>
      </c>
      <c r="F261" s="63" t="s">
        <v>1491</v>
      </c>
      <c r="G261" s="64">
        <v>88216902</v>
      </c>
      <c r="H261" s="38" t="str">
        <f>_xlfn.XLOOKUP(G261,Data!$C:$C,Data!$C:$C,"")</f>
        <v/>
      </c>
      <c r="I261" s="63" t="s">
        <v>1498</v>
      </c>
      <c r="J261" s="63" t="s">
        <v>1254</v>
      </c>
      <c r="K261" s="35" t="e">
        <f t="shared" si="4"/>
        <v>#VALUE!</v>
      </c>
    </row>
    <row r="262" spans="1:11" hidden="1" x14ac:dyDescent="0.35">
      <c r="A262" s="104" t="s">
        <v>1592</v>
      </c>
      <c r="B262" s="104" t="s">
        <v>1596</v>
      </c>
      <c r="C262" s="103">
        <v>882179</v>
      </c>
      <c r="D262" s="103" t="s">
        <v>1783</v>
      </c>
      <c r="E262" s="101" t="s">
        <v>1502</v>
      </c>
      <c r="F262" s="101" t="s">
        <v>1501</v>
      </c>
      <c r="G262" s="102">
        <v>88217901</v>
      </c>
      <c r="H262" s="38" t="str">
        <f>_xlfn.XLOOKUP(G262,Data!$C:$C,Data!$C:$C,"")</f>
        <v/>
      </c>
      <c r="I262" s="101" t="s">
        <v>1503</v>
      </c>
      <c r="J262" s="101" t="s">
        <v>1254</v>
      </c>
      <c r="K262" s="35" t="e">
        <f t="shared" si="4"/>
        <v>#VALUE!</v>
      </c>
    </row>
    <row r="263" spans="1:11" x14ac:dyDescent="0.35">
      <c r="A263" s="100" t="s">
        <v>1592</v>
      </c>
      <c r="B263" s="100"/>
      <c r="C263" s="99">
        <v>882191</v>
      </c>
      <c r="D263" s="99" t="s">
        <v>1784</v>
      </c>
      <c r="E263" s="97" t="s">
        <v>1511</v>
      </c>
      <c r="F263" s="97" t="s">
        <v>1510</v>
      </c>
      <c r="G263" s="98">
        <v>88219100</v>
      </c>
      <c r="H263" s="38" t="str">
        <f>_xlfn.XLOOKUP(G263,Data!$C:$C,Data!$C:$C,"")</f>
        <v/>
      </c>
      <c r="I263" s="105" t="s">
        <v>1606</v>
      </c>
      <c r="J263" s="97"/>
      <c r="K263" s="35" t="e">
        <f t="shared" si="4"/>
        <v>#VALUE!</v>
      </c>
    </row>
    <row r="264" spans="1:11" hidden="1" x14ac:dyDescent="0.35">
      <c r="A264" s="45" t="s">
        <v>1592</v>
      </c>
      <c r="B264" s="45" t="s">
        <v>1601</v>
      </c>
      <c r="C264" s="44">
        <v>882232</v>
      </c>
      <c r="D264" s="44" t="s">
        <v>1785</v>
      </c>
      <c r="E264" s="42" t="s">
        <v>1517</v>
      </c>
      <c r="F264" s="42" t="s">
        <v>1516</v>
      </c>
      <c r="G264" s="43">
        <v>88223201</v>
      </c>
      <c r="H264" s="38" t="str">
        <f>_xlfn.XLOOKUP(G264,Data!$C:$C,Data!$C:$C,"")</f>
        <v/>
      </c>
      <c r="I264" s="42" t="s">
        <v>1518</v>
      </c>
      <c r="J264" s="42" t="s">
        <v>1523</v>
      </c>
      <c r="K264" s="35" t="e">
        <f t="shared" si="4"/>
        <v>#VALUE!</v>
      </c>
    </row>
    <row r="265" spans="1:11" hidden="1" x14ac:dyDescent="0.35">
      <c r="A265" s="104" t="s">
        <v>1592</v>
      </c>
      <c r="B265" s="104" t="s">
        <v>1596</v>
      </c>
      <c r="C265" s="103">
        <v>88241</v>
      </c>
      <c r="D265" s="103" t="s">
        <v>1786</v>
      </c>
      <c r="E265" s="101" t="s">
        <v>1122</v>
      </c>
      <c r="F265" s="101" t="s">
        <v>1121</v>
      </c>
      <c r="G265" s="102">
        <v>8824101</v>
      </c>
      <c r="H265" s="38" t="str">
        <f>_xlfn.XLOOKUP(G265,Data!$C:$C,Data!$C:$C,"")</f>
        <v/>
      </c>
      <c r="I265" s="101" t="s">
        <v>1123</v>
      </c>
      <c r="J265" s="101" t="s">
        <v>1102</v>
      </c>
      <c r="K265" s="35" t="e">
        <f t="shared" si="4"/>
        <v>#VALUE!</v>
      </c>
    </row>
    <row r="266" spans="1:11" hidden="1" x14ac:dyDescent="0.35">
      <c r="A266" s="104" t="s">
        <v>1592</v>
      </c>
      <c r="B266" s="104" t="s">
        <v>1596</v>
      </c>
      <c r="C266" s="103">
        <v>88241</v>
      </c>
      <c r="D266" s="103" t="s">
        <v>1786</v>
      </c>
      <c r="E266" s="101" t="s">
        <v>1122</v>
      </c>
      <c r="F266" s="101" t="s">
        <v>1121</v>
      </c>
      <c r="G266" s="102">
        <v>8824102</v>
      </c>
      <c r="H266" s="38" t="str">
        <f>_xlfn.XLOOKUP(G266,Data!$C:$C,Data!$C:$C,"")</f>
        <v/>
      </c>
      <c r="I266" s="101" t="s">
        <v>1130</v>
      </c>
      <c r="J266" s="101" t="s">
        <v>1102</v>
      </c>
      <c r="K266" s="35" t="e">
        <f t="shared" si="4"/>
        <v>#VALUE!</v>
      </c>
    </row>
    <row r="267" spans="1:11" hidden="1" x14ac:dyDescent="0.35">
      <c r="A267" s="104" t="s">
        <v>1592</v>
      </c>
      <c r="B267" s="104" t="s">
        <v>1596</v>
      </c>
      <c r="C267" s="103">
        <v>88241</v>
      </c>
      <c r="D267" s="103" t="s">
        <v>1786</v>
      </c>
      <c r="E267" s="101" t="s">
        <v>1122</v>
      </c>
      <c r="F267" s="101" t="s">
        <v>1121</v>
      </c>
      <c r="G267" s="102">
        <v>8824103</v>
      </c>
      <c r="H267" s="38" t="str">
        <f>_xlfn.XLOOKUP(G267,Data!$C:$C,Data!$C:$C,"")</f>
        <v/>
      </c>
      <c r="I267" s="101" t="s">
        <v>1133</v>
      </c>
      <c r="J267" s="101" t="s">
        <v>1102</v>
      </c>
      <c r="K267" s="35" t="e">
        <f t="shared" si="4"/>
        <v>#VALUE!</v>
      </c>
    </row>
    <row r="268" spans="1:11" hidden="1" x14ac:dyDescent="0.35">
      <c r="A268" s="104" t="s">
        <v>1592</v>
      </c>
      <c r="B268" s="104" t="s">
        <v>1596</v>
      </c>
      <c r="C268" s="103">
        <v>88241</v>
      </c>
      <c r="D268" s="103" t="s">
        <v>1786</v>
      </c>
      <c r="E268" s="101" t="s">
        <v>1122</v>
      </c>
      <c r="F268" s="101" t="s">
        <v>1121</v>
      </c>
      <c r="G268" s="102">
        <v>8824104</v>
      </c>
      <c r="H268" s="38" t="str">
        <f>_xlfn.XLOOKUP(G268,Data!$C:$C,Data!$C:$C,"")</f>
        <v/>
      </c>
      <c r="I268" s="101" t="s">
        <v>1135</v>
      </c>
      <c r="J268" s="101" t="s">
        <v>1102</v>
      </c>
      <c r="K268" s="35" t="e">
        <f t="shared" si="4"/>
        <v>#VALUE!</v>
      </c>
    </row>
    <row r="269" spans="1:11" hidden="1" x14ac:dyDescent="0.35">
      <c r="A269" s="104" t="s">
        <v>1592</v>
      </c>
      <c r="B269" s="104" t="s">
        <v>1596</v>
      </c>
      <c r="C269" s="103">
        <v>88241</v>
      </c>
      <c r="D269" s="103" t="s">
        <v>1786</v>
      </c>
      <c r="E269" s="101" t="s">
        <v>1122</v>
      </c>
      <c r="F269" s="101" t="s">
        <v>1121</v>
      </c>
      <c r="G269" s="102">
        <v>8824105</v>
      </c>
      <c r="H269" s="38" t="str">
        <f>_xlfn.XLOOKUP(G269,Data!$C:$C,Data!$C:$C,"")</f>
        <v/>
      </c>
      <c r="I269" s="101" t="s">
        <v>1137</v>
      </c>
      <c r="J269" s="101" t="s">
        <v>1102</v>
      </c>
      <c r="K269" s="35" t="e">
        <f t="shared" si="4"/>
        <v>#VALUE!</v>
      </c>
    </row>
    <row r="270" spans="1:11" hidden="1" x14ac:dyDescent="0.35">
      <c r="A270" s="104" t="s">
        <v>1592</v>
      </c>
      <c r="B270" s="104" t="s">
        <v>1596</v>
      </c>
      <c r="C270" s="103">
        <v>88241</v>
      </c>
      <c r="D270" s="103" t="s">
        <v>1786</v>
      </c>
      <c r="E270" s="101" t="s">
        <v>1122</v>
      </c>
      <c r="F270" s="101" t="s">
        <v>1121</v>
      </c>
      <c r="G270" s="102">
        <v>8824106</v>
      </c>
      <c r="H270" s="38" t="str">
        <f>_xlfn.XLOOKUP(G270,Data!$C:$C,Data!$C:$C,"")</f>
        <v/>
      </c>
      <c r="I270" s="101" t="s">
        <v>1140</v>
      </c>
      <c r="J270" s="101" t="s">
        <v>1102</v>
      </c>
      <c r="K270" s="35" t="e">
        <f t="shared" si="4"/>
        <v>#VALUE!</v>
      </c>
    </row>
    <row r="271" spans="1:11" hidden="1" x14ac:dyDescent="0.35">
      <c r="A271" s="104" t="s">
        <v>1592</v>
      </c>
      <c r="B271" s="104" t="s">
        <v>1596</v>
      </c>
      <c r="C271" s="103">
        <v>88241</v>
      </c>
      <c r="D271" s="103" t="s">
        <v>1786</v>
      </c>
      <c r="E271" s="101" t="s">
        <v>1122</v>
      </c>
      <c r="F271" s="101" t="s">
        <v>1121</v>
      </c>
      <c r="G271" s="102">
        <v>8824107</v>
      </c>
      <c r="H271" s="38" t="str">
        <f>_xlfn.XLOOKUP(G271,Data!$C:$C,Data!$C:$C,"")</f>
        <v/>
      </c>
      <c r="I271" s="101" t="s">
        <v>1143</v>
      </c>
      <c r="J271" s="101" t="s">
        <v>1102</v>
      </c>
      <c r="K271" s="35" t="e">
        <f t="shared" si="4"/>
        <v>#VALUE!</v>
      </c>
    </row>
    <row r="272" spans="1:11" hidden="1" x14ac:dyDescent="0.35">
      <c r="A272" s="104" t="s">
        <v>1592</v>
      </c>
      <c r="B272" s="104" t="s">
        <v>1596</v>
      </c>
      <c r="C272" s="103">
        <v>88241</v>
      </c>
      <c r="D272" s="103" t="s">
        <v>1786</v>
      </c>
      <c r="E272" s="101" t="s">
        <v>1122</v>
      </c>
      <c r="F272" s="101" t="s">
        <v>1121</v>
      </c>
      <c r="G272" s="102">
        <v>8824108</v>
      </c>
      <c r="H272" s="38" t="str">
        <f>_xlfn.XLOOKUP(G272,Data!$C:$C,Data!$C:$C,"")</f>
        <v/>
      </c>
      <c r="I272" s="101" t="s">
        <v>1145</v>
      </c>
      <c r="J272" s="101" t="s">
        <v>1102</v>
      </c>
      <c r="K272" s="35" t="e">
        <f t="shared" si="4"/>
        <v>#VALUE!</v>
      </c>
    </row>
    <row r="273" spans="1:11" hidden="1" x14ac:dyDescent="0.35">
      <c r="A273" s="104" t="s">
        <v>1592</v>
      </c>
      <c r="B273" s="104" t="s">
        <v>1596</v>
      </c>
      <c r="C273" s="103">
        <v>88241</v>
      </c>
      <c r="D273" s="103" t="s">
        <v>1786</v>
      </c>
      <c r="E273" s="101" t="s">
        <v>1122</v>
      </c>
      <c r="F273" s="101" t="s">
        <v>1121</v>
      </c>
      <c r="G273" s="102">
        <v>8824109</v>
      </c>
      <c r="H273" s="38" t="str">
        <f>_xlfn.XLOOKUP(G273,Data!$C:$C,Data!$C:$C,"")</f>
        <v/>
      </c>
      <c r="I273" s="101" t="s">
        <v>1148</v>
      </c>
      <c r="J273" s="101" t="s">
        <v>1102</v>
      </c>
      <c r="K273" s="35" t="e">
        <f t="shared" si="4"/>
        <v>#VALUE!</v>
      </c>
    </row>
    <row r="274" spans="1:11" hidden="1" x14ac:dyDescent="0.35">
      <c r="A274" s="104" t="s">
        <v>1592</v>
      </c>
      <c r="B274" s="104" t="s">
        <v>1596</v>
      </c>
      <c r="C274" s="103">
        <v>88241</v>
      </c>
      <c r="D274" s="103" t="s">
        <v>1786</v>
      </c>
      <c r="E274" s="101" t="s">
        <v>1122</v>
      </c>
      <c r="F274" s="101" t="s">
        <v>1121</v>
      </c>
      <c r="G274" s="102">
        <v>8824110</v>
      </c>
      <c r="H274" s="38" t="str">
        <f>_xlfn.XLOOKUP(G274,Data!$C:$C,Data!$C:$C,"")</f>
        <v/>
      </c>
      <c r="I274" s="101" t="s">
        <v>1150</v>
      </c>
      <c r="J274" s="101" t="s">
        <v>1102</v>
      </c>
      <c r="K274" s="35" t="e">
        <f t="shared" si="4"/>
        <v>#VALUE!</v>
      </c>
    </row>
    <row r="275" spans="1:11" hidden="1" x14ac:dyDescent="0.35">
      <c r="A275" s="104" t="s">
        <v>1592</v>
      </c>
      <c r="B275" s="104" t="s">
        <v>1596</v>
      </c>
      <c r="C275" s="103">
        <v>88241</v>
      </c>
      <c r="D275" s="103" t="s">
        <v>1786</v>
      </c>
      <c r="E275" s="101" t="s">
        <v>1122</v>
      </c>
      <c r="F275" s="101" t="s">
        <v>1121</v>
      </c>
      <c r="G275" s="102">
        <v>8824111</v>
      </c>
      <c r="H275" s="38" t="str">
        <f>_xlfn.XLOOKUP(G275,Data!$C:$C,Data!$C:$C,"")</f>
        <v/>
      </c>
      <c r="I275" s="101" t="s">
        <v>1152</v>
      </c>
      <c r="J275" s="101" t="s">
        <v>1102</v>
      </c>
      <c r="K275" s="35" t="e">
        <f t="shared" si="4"/>
        <v>#VALUE!</v>
      </c>
    </row>
    <row r="276" spans="1:11" hidden="1" x14ac:dyDescent="0.35">
      <c r="A276" s="100" t="s">
        <v>1592</v>
      </c>
      <c r="B276" s="100" t="s">
        <v>1596</v>
      </c>
      <c r="C276" s="99">
        <v>88243</v>
      </c>
      <c r="D276" s="99" t="s">
        <v>1787</v>
      </c>
      <c r="E276" s="97" t="s">
        <v>1158</v>
      </c>
      <c r="F276" s="97" t="s">
        <v>1157</v>
      </c>
      <c r="G276" s="98">
        <v>8824301</v>
      </c>
      <c r="H276" s="38" t="str">
        <f>_xlfn.XLOOKUP(G276,Data!$C:$C,Data!$C:$C,"")</f>
        <v/>
      </c>
      <c r="I276" s="97" t="s">
        <v>1159</v>
      </c>
      <c r="J276" s="97" t="s">
        <v>1102</v>
      </c>
      <c r="K276" s="35" t="e">
        <f t="shared" si="4"/>
        <v>#VALUE!</v>
      </c>
    </row>
    <row r="277" spans="1:11" hidden="1" x14ac:dyDescent="0.35">
      <c r="A277" s="100" t="s">
        <v>1592</v>
      </c>
      <c r="B277" s="100" t="s">
        <v>1596</v>
      </c>
      <c r="C277" s="99">
        <v>88243</v>
      </c>
      <c r="D277" s="99" t="s">
        <v>1787</v>
      </c>
      <c r="E277" s="97" t="s">
        <v>1158</v>
      </c>
      <c r="F277" s="97" t="s">
        <v>1157</v>
      </c>
      <c r="G277" s="98">
        <v>8824302</v>
      </c>
      <c r="H277" s="38" t="str">
        <f>_xlfn.XLOOKUP(G277,Data!$C:$C,Data!$C:$C,"")</f>
        <v/>
      </c>
      <c r="I277" s="97" t="s">
        <v>1164</v>
      </c>
      <c r="J277" s="97" t="s">
        <v>1102</v>
      </c>
      <c r="K277" s="35" t="e">
        <f t="shared" si="4"/>
        <v>#VALUE!</v>
      </c>
    </row>
    <row r="278" spans="1:11" hidden="1" x14ac:dyDescent="0.35">
      <c r="A278" s="100" t="s">
        <v>1592</v>
      </c>
      <c r="B278" s="100" t="s">
        <v>1596</v>
      </c>
      <c r="C278" s="99">
        <v>88243</v>
      </c>
      <c r="D278" s="99" t="s">
        <v>1787</v>
      </c>
      <c r="E278" s="97" t="s">
        <v>1158</v>
      </c>
      <c r="F278" s="97" t="s">
        <v>1157</v>
      </c>
      <c r="G278" s="98">
        <v>8824303</v>
      </c>
      <c r="H278" s="38" t="str">
        <f>_xlfn.XLOOKUP(G278,Data!$C:$C,Data!$C:$C,"")</f>
        <v/>
      </c>
      <c r="I278" s="97" t="s">
        <v>1166</v>
      </c>
      <c r="J278" s="97" t="s">
        <v>1102</v>
      </c>
      <c r="K278" s="35" t="e">
        <f t="shared" si="4"/>
        <v>#VALUE!</v>
      </c>
    </row>
    <row r="279" spans="1:11" hidden="1" x14ac:dyDescent="0.35">
      <c r="A279" s="100" t="s">
        <v>1592</v>
      </c>
      <c r="B279" s="100" t="s">
        <v>1596</v>
      </c>
      <c r="C279" s="99">
        <v>88243</v>
      </c>
      <c r="D279" s="99" t="s">
        <v>1787</v>
      </c>
      <c r="E279" s="97" t="s">
        <v>1158</v>
      </c>
      <c r="F279" s="97" t="s">
        <v>1157</v>
      </c>
      <c r="G279" s="98">
        <v>8824304</v>
      </c>
      <c r="H279" s="38" t="str">
        <f>_xlfn.XLOOKUP(G279,Data!$C:$C,Data!$C:$C,"")</f>
        <v/>
      </c>
      <c r="I279" s="97" t="s">
        <v>1168</v>
      </c>
      <c r="J279" s="97" t="s">
        <v>1102</v>
      </c>
      <c r="K279" s="35" t="e">
        <f t="shared" si="4"/>
        <v>#VALUE!</v>
      </c>
    </row>
    <row r="280" spans="1:11" hidden="1" x14ac:dyDescent="0.35">
      <c r="A280" s="100" t="s">
        <v>1592</v>
      </c>
      <c r="B280" s="100" t="s">
        <v>1596</v>
      </c>
      <c r="C280" s="99">
        <v>88243</v>
      </c>
      <c r="D280" s="99" t="s">
        <v>1787</v>
      </c>
      <c r="E280" s="97" t="s">
        <v>1158</v>
      </c>
      <c r="F280" s="97" t="s">
        <v>1157</v>
      </c>
      <c r="G280" s="98">
        <v>8824305</v>
      </c>
      <c r="H280" s="38" t="str">
        <f>_xlfn.XLOOKUP(G280,Data!$C:$C,Data!$C:$C,"")</f>
        <v/>
      </c>
      <c r="I280" s="97" t="s">
        <v>1170</v>
      </c>
      <c r="J280" s="97" t="s">
        <v>1102</v>
      </c>
      <c r="K280" s="35" t="e">
        <f t="shared" si="4"/>
        <v>#VALUE!</v>
      </c>
    </row>
    <row r="281" spans="1:11" hidden="1" x14ac:dyDescent="0.35">
      <c r="A281" s="100" t="s">
        <v>1592</v>
      </c>
      <c r="B281" s="100" t="s">
        <v>1596</v>
      </c>
      <c r="C281" s="99">
        <v>88243</v>
      </c>
      <c r="D281" s="99" t="s">
        <v>1787</v>
      </c>
      <c r="E281" s="97" t="s">
        <v>1158</v>
      </c>
      <c r="F281" s="97" t="s">
        <v>1157</v>
      </c>
      <c r="G281" s="98">
        <v>8824306</v>
      </c>
      <c r="H281" s="38" t="str">
        <f>_xlfn.XLOOKUP(G281,Data!$C:$C,Data!$C:$C,"")</f>
        <v/>
      </c>
      <c r="I281" s="97" t="s">
        <v>1174</v>
      </c>
      <c r="J281" s="97" t="s">
        <v>1102</v>
      </c>
      <c r="K281" s="35" t="e">
        <f t="shared" si="4"/>
        <v>#VALUE!</v>
      </c>
    </row>
    <row r="282" spans="1:11" hidden="1" x14ac:dyDescent="0.35">
      <c r="A282" s="100" t="s">
        <v>1592</v>
      </c>
      <c r="B282" s="100" t="s">
        <v>1596</v>
      </c>
      <c r="C282" s="99">
        <v>88243</v>
      </c>
      <c r="D282" s="99" t="s">
        <v>1787</v>
      </c>
      <c r="E282" s="97" t="s">
        <v>1158</v>
      </c>
      <c r="F282" s="97" t="s">
        <v>1157</v>
      </c>
      <c r="G282" s="98">
        <v>8824307</v>
      </c>
      <c r="H282" s="38" t="str">
        <f>_xlfn.XLOOKUP(G282,Data!$C:$C,Data!$C:$C,"")</f>
        <v/>
      </c>
      <c r="I282" s="97" t="s">
        <v>1176</v>
      </c>
      <c r="J282" s="97" t="s">
        <v>1102</v>
      </c>
      <c r="K282" s="35" t="e">
        <f t="shared" si="4"/>
        <v>#VALUE!</v>
      </c>
    </row>
    <row r="283" spans="1:11" hidden="1" x14ac:dyDescent="0.35">
      <c r="A283" s="100" t="s">
        <v>1592</v>
      </c>
      <c r="B283" s="100" t="s">
        <v>1596</v>
      </c>
      <c r="C283" s="99">
        <v>88243</v>
      </c>
      <c r="D283" s="99" t="s">
        <v>1787</v>
      </c>
      <c r="E283" s="97" t="s">
        <v>1158</v>
      </c>
      <c r="F283" s="97" t="s">
        <v>1157</v>
      </c>
      <c r="G283" s="98">
        <v>8824308</v>
      </c>
      <c r="H283" s="38" t="str">
        <f>_xlfn.XLOOKUP(G283,Data!$C:$C,Data!$C:$C,"")</f>
        <v/>
      </c>
      <c r="I283" s="97" t="s">
        <v>1178</v>
      </c>
      <c r="J283" s="97" t="s">
        <v>1102</v>
      </c>
      <c r="K283" s="35" t="e">
        <f t="shared" si="4"/>
        <v>#VALUE!</v>
      </c>
    </row>
    <row r="284" spans="1:11" hidden="1" x14ac:dyDescent="0.35">
      <c r="A284" s="96" t="s">
        <v>1592</v>
      </c>
      <c r="B284" s="96" t="s">
        <v>1596</v>
      </c>
      <c r="C284" s="95">
        <v>88243</v>
      </c>
      <c r="D284" s="95" t="s">
        <v>1787</v>
      </c>
      <c r="E284" s="93" t="s">
        <v>1158</v>
      </c>
      <c r="F284" s="93" t="s">
        <v>1157</v>
      </c>
      <c r="G284" s="94">
        <v>8824309</v>
      </c>
      <c r="H284" s="38" t="str">
        <f>_xlfn.XLOOKUP(G284,Data!$C:$C,Data!$C:$C,"")</f>
        <v/>
      </c>
      <c r="I284" s="93" t="s">
        <v>1180</v>
      </c>
      <c r="J284" s="93" t="s">
        <v>1102</v>
      </c>
      <c r="K284" s="35" t="e">
        <f t="shared" si="4"/>
        <v>#VALUE!</v>
      </c>
    </row>
    <row r="285" spans="1:11" hidden="1" x14ac:dyDescent="0.35">
      <c r="A285" s="96" t="s">
        <v>1592</v>
      </c>
      <c r="B285" s="96" t="s">
        <v>1596</v>
      </c>
      <c r="C285" s="95">
        <v>88243</v>
      </c>
      <c r="D285" s="95" t="s">
        <v>1787</v>
      </c>
      <c r="E285" s="93" t="s">
        <v>1158</v>
      </c>
      <c r="F285" s="93" t="s">
        <v>1157</v>
      </c>
      <c r="G285" s="94">
        <v>8824310</v>
      </c>
      <c r="H285" s="38" t="str">
        <f>_xlfn.XLOOKUP(G285,Data!$C:$C,Data!$C:$C,"")</f>
        <v/>
      </c>
      <c r="I285" s="93" t="s">
        <v>1182</v>
      </c>
      <c r="J285" s="93" t="s">
        <v>1102</v>
      </c>
      <c r="K285" s="35" t="e">
        <f t="shared" si="4"/>
        <v>#VALUE!</v>
      </c>
    </row>
    <row r="286" spans="1:11" hidden="1" x14ac:dyDescent="0.35">
      <c r="A286" s="96" t="s">
        <v>1592</v>
      </c>
      <c r="B286" s="96" t="s">
        <v>1596</v>
      </c>
      <c r="C286" s="95">
        <v>88243</v>
      </c>
      <c r="D286" s="95" t="s">
        <v>1787</v>
      </c>
      <c r="E286" s="93" t="s">
        <v>1158</v>
      </c>
      <c r="F286" s="93" t="s">
        <v>1157</v>
      </c>
      <c r="G286" s="94">
        <v>8824311</v>
      </c>
      <c r="H286" s="38" t="str">
        <f>_xlfn.XLOOKUP(G286,Data!$C:$C,Data!$C:$C,"")</f>
        <v/>
      </c>
      <c r="I286" s="93" t="s">
        <v>1185</v>
      </c>
      <c r="J286" s="93" t="s">
        <v>1102</v>
      </c>
      <c r="K286" s="35" t="e">
        <f t="shared" si="4"/>
        <v>#VALUE!</v>
      </c>
    </row>
    <row r="287" spans="1:11" hidden="1" x14ac:dyDescent="0.35">
      <c r="A287" s="96" t="s">
        <v>1592</v>
      </c>
      <c r="B287" s="96" t="s">
        <v>1596</v>
      </c>
      <c r="C287" s="95">
        <v>88243</v>
      </c>
      <c r="D287" s="95" t="s">
        <v>1787</v>
      </c>
      <c r="E287" s="93" t="s">
        <v>1158</v>
      </c>
      <c r="F287" s="93" t="s">
        <v>1157</v>
      </c>
      <c r="G287" s="94">
        <v>8824312</v>
      </c>
      <c r="H287" s="38" t="str">
        <f>_xlfn.XLOOKUP(G287,Data!$C:$C,Data!$C:$C,"")</f>
        <v/>
      </c>
      <c r="I287" s="93" t="s">
        <v>1188</v>
      </c>
      <c r="J287" s="93" t="s">
        <v>1102</v>
      </c>
      <c r="K287" s="35" t="e">
        <f t="shared" si="4"/>
        <v>#VALUE!</v>
      </c>
    </row>
    <row r="288" spans="1:11" hidden="1" x14ac:dyDescent="0.35">
      <c r="A288" s="96" t="s">
        <v>1592</v>
      </c>
      <c r="B288" s="96" t="s">
        <v>1596</v>
      </c>
      <c r="C288" s="95">
        <v>88243</v>
      </c>
      <c r="D288" s="95" t="s">
        <v>1787</v>
      </c>
      <c r="E288" s="93" t="s">
        <v>1158</v>
      </c>
      <c r="F288" s="93" t="s">
        <v>1157</v>
      </c>
      <c r="G288" s="94">
        <v>8824313</v>
      </c>
      <c r="H288" s="38" t="str">
        <f>_xlfn.XLOOKUP(G288,Data!$C:$C,Data!$C:$C,"")</f>
        <v/>
      </c>
      <c r="I288" s="93" t="s">
        <v>1190</v>
      </c>
      <c r="J288" s="93" t="s">
        <v>1102</v>
      </c>
      <c r="K288" s="35" t="e">
        <f t="shared" si="4"/>
        <v>#VALUE!</v>
      </c>
    </row>
    <row r="289" spans="1:11" hidden="1" x14ac:dyDescent="0.35">
      <c r="A289" s="76" t="s">
        <v>1592</v>
      </c>
      <c r="B289" s="76" t="s">
        <v>1601</v>
      </c>
      <c r="C289" s="75">
        <v>88268</v>
      </c>
      <c r="D289" s="75" t="s">
        <v>1788</v>
      </c>
      <c r="E289" s="72" t="s">
        <v>1194</v>
      </c>
      <c r="F289" s="72" t="s">
        <v>1193</v>
      </c>
      <c r="G289" s="74">
        <v>8826801</v>
      </c>
      <c r="H289" s="38" t="str">
        <f>_xlfn.XLOOKUP(G289,Data!$C:$C,Data!$C:$C,"")</f>
        <v/>
      </c>
      <c r="I289" s="72" t="s">
        <v>1195</v>
      </c>
      <c r="J289" s="72" t="s">
        <v>1200</v>
      </c>
      <c r="K289" s="35" t="e">
        <f t="shared" si="4"/>
        <v>#VALUE!</v>
      </c>
    </row>
    <row r="290" spans="1:11" hidden="1" x14ac:dyDescent="0.35">
      <c r="A290" s="76" t="s">
        <v>1592</v>
      </c>
      <c r="B290" s="76" t="s">
        <v>1601</v>
      </c>
      <c r="C290" s="75">
        <v>88268</v>
      </c>
      <c r="D290" s="75" t="s">
        <v>1788</v>
      </c>
      <c r="E290" s="72" t="s">
        <v>1194</v>
      </c>
      <c r="F290" s="72" t="s">
        <v>1193</v>
      </c>
      <c r="G290" s="74">
        <v>8826802</v>
      </c>
      <c r="H290" s="38" t="str">
        <f>_xlfn.XLOOKUP(G290,Data!$C:$C,Data!$C:$C,"")</f>
        <v/>
      </c>
      <c r="I290" s="72" t="s">
        <v>1202</v>
      </c>
      <c r="J290" s="72" t="s">
        <v>1200</v>
      </c>
      <c r="K290" s="35" t="e">
        <f t="shared" si="4"/>
        <v>#VALUE!</v>
      </c>
    </row>
    <row r="291" spans="1:11" hidden="1" x14ac:dyDescent="0.35">
      <c r="A291" s="76" t="s">
        <v>1592</v>
      </c>
      <c r="B291" s="76" t="s">
        <v>1601</v>
      </c>
      <c r="C291" s="75">
        <v>88268</v>
      </c>
      <c r="D291" s="75" t="s">
        <v>1788</v>
      </c>
      <c r="E291" s="72" t="s">
        <v>1194</v>
      </c>
      <c r="F291" s="72" t="s">
        <v>1193</v>
      </c>
      <c r="G291" s="74">
        <v>8826803</v>
      </c>
      <c r="H291" s="38" t="str">
        <f>_xlfn.XLOOKUP(G291,Data!$C:$C,Data!$C:$C,"")</f>
        <v/>
      </c>
      <c r="I291" s="72" t="s">
        <v>1205</v>
      </c>
      <c r="J291" s="72" t="s">
        <v>1200</v>
      </c>
      <c r="K291" s="35" t="e">
        <f t="shared" si="4"/>
        <v>#VALUE!</v>
      </c>
    </row>
    <row r="292" spans="1:11" hidden="1" x14ac:dyDescent="0.35">
      <c r="A292" s="76" t="s">
        <v>1592</v>
      </c>
      <c r="B292" s="76" t="s">
        <v>1601</v>
      </c>
      <c r="C292" s="75">
        <v>88268</v>
      </c>
      <c r="D292" s="75" t="s">
        <v>1788</v>
      </c>
      <c r="E292" s="72" t="s">
        <v>1194</v>
      </c>
      <c r="F292" s="72" t="s">
        <v>1193</v>
      </c>
      <c r="G292" s="74">
        <v>8826804</v>
      </c>
      <c r="H292" s="38" t="str">
        <f>_xlfn.XLOOKUP(G292,Data!$C:$C,Data!$C:$C,"")</f>
        <v/>
      </c>
      <c r="I292" s="72" t="s">
        <v>1208</v>
      </c>
      <c r="J292" s="72" t="s">
        <v>1200</v>
      </c>
      <c r="K292" s="35" t="e">
        <f t="shared" si="4"/>
        <v>#VALUE!</v>
      </c>
    </row>
    <row r="293" spans="1:11" hidden="1" x14ac:dyDescent="0.35">
      <c r="A293" s="76" t="s">
        <v>1592</v>
      </c>
      <c r="B293" s="76" t="s">
        <v>1601</v>
      </c>
      <c r="C293" s="75">
        <v>88268</v>
      </c>
      <c r="D293" s="75" t="s">
        <v>1788</v>
      </c>
      <c r="E293" s="72" t="s">
        <v>1194</v>
      </c>
      <c r="F293" s="72" t="s">
        <v>1193</v>
      </c>
      <c r="G293" s="74">
        <v>8826805</v>
      </c>
      <c r="H293" s="38" t="str">
        <f>_xlfn.XLOOKUP(G293,Data!$C:$C,Data!$C:$C,"")</f>
        <v/>
      </c>
      <c r="I293" s="72" t="s">
        <v>1210</v>
      </c>
      <c r="J293" s="72" t="s">
        <v>1200</v>
      </c>
      <c r="K293" s="35" t="e">
        <f t="shared" si="4"/>
        <v>#VALUE!</v>
      </c>
    </row>
    <row r="294" spans="1:11" hidden="1" x14ac:dyDescent="0.35">
      <c r="A294" s="76" t="s">
        <v>1592</v>
      </c>
      <c r="B294" s="76" t="s">
        <v>1601</v>
      </c>
      <c r="C294" s="75">
        <v>88268</v>
      </c>
      <c r="D294" s="75" t="s">
        <v>1788</v>
      </c>
      <c r="E294" s="72" t="s">
        <v>1194</v>
      </c>
      <c r="F294" s="72" t="s">
        <v>1193</v>
      </c>
      <c r="G294" s="74">
        <v>8826806</v>
      </c>
      <c r="H294" s="38" t="str">
        <f>_xlfn.XLOOKUP(G294,Data!$C:$C,Data!$C:$C,"")</f>
        <v/>
      </c>
      <c r="I294" s="72" t="s">
        <v>1213</v>
      </c>
      <c r="J294" s="72" t="s">
        <v>1200</v>
      </c>
      <c r="K294" s="35" t="e">
        <f t="shared" si="4"/>
        <v>#VALUE!</v>
      </c>
    </row>
    <row r="295" spans="1:11" hidden="1" x14ac:dyDescent="0.35">
      <c r="A295" s="71" t="s">
        <v>1592</v>
      </c>
      <c r="B295" s="71" t="s">
        <v>1601</v>
      </c>
      <c r="C295" s="70">
        <v>88269</v>
      </c>
      <c r="D295" s="70" t="s">
        <v>1789</v>
      </c>
      <c r="E295" s="67" t="s">
        <v>1217</v>
      </c>
      <c r="F295" s="67" t="s">
        <v>1216</v>
      </c>
      <c r="G295" s="69">
        <v>8826901</v>
      </c>
      <c r="H295" s="38" t="str">
        <f>_xlfn.XLOOKUP(G295,Data!$C:$C,Data!$C:$C,"")</f>
        <v/>
      </c>
      <c r="I295" s="67" t="s">
        <v>1218</v>
      </c>
      <c r="J295" s="67" t="s">
        <v>1790</v>
      </c>
      <c r="K295" s="35" t="e">
        <f t="shared" si="4"/>
        <v>#VALUE!</v>
      </c>
    </row>
    <row r="296" spans="1:11" hidden="1" x14ac:dyDescent="0.35">
      <c r="A296" s="92" t="s">
        <v>1592</v>
      </c>
      <c r="B296" s="92" t="s">
        <v>1601</v>
      </c>
      <c r="C296" s="91">
        <v>88295</v>
      </c>
      <c r="D296" s="91" t="s">
        <v>1791</v>
      </c>
      <c r="E296" s="89" t="s">
        <v>1227</v>
      </c>
      <c r="F296" s="89" t="s">
        <v>1226</v>
      </c>
      <c r="G296" s="90">
        <v>8829501</v>
      </c>
      <c r="H296" s="38" t="str">
        <f>_xlfn.XLOOKUP(G296,Data!$C:$C,Data!$C:$C,"")</f>
        <v/>
      </c>
      <c r="I296" s="89" t="s">
        <v>1228</v>
      </c>
      <c r="J296" s="89" t="s">
        <v>243</v>
      </c>
      <c r="K296" s="35" t="e">
        <f t="shared" si="4"/>
        <v>#VALUE!</v>
      </c>
    </row>
    <row r="297" spans="1:11" hidden="1" x14ac:dyDescent="0.35">
      <c r="A297" s="88" t="s">
        <v>1592</v>
      </c>
      <c r="B297" s="88" t="s">
        <v>1596</v>
      </c>
      <c r="C297" s="87">
        <v>88328</v>
      </c>
      <c r="D297" s="87" t="s">
        <v>1792</v>
      </c>
      <c r="E297" s="85" t="s">
        <v>1236</v>
      </c>
      <c r="F297" s="85" t="s">
        <v>1235</v>
      </c>
      <c r="G297" s="86">
        <v>8832801</v>
      </c>
      <c r="H297" s="38" t="str">
        <f>_xlfn.XLOOKUP(G297,Data!$C:$C,Data!$C:$C,"")</f>
        <v/>
      </c>
      <c r="I297" s="85" t="s">
        <v>1237</v>
      </c>
      <c r="J297" s="85" t="s">
        <v>1242</v>
      </c>
      <c r="K297" s="35" t="e">
        <f t="shared" si="4"/>
        <v>#VALUE!</v>
      </c>
    </row>
    <row r="298" spans="1:11" hidden="1" x14ac:dyDescent="0.35">
      <c r="A298" s="88" t="s">
        <v>1592</v>
      </c>
      <c r="B298" s="88" t="s">
        <v>1596</v>
      </c>
      <c r="C298" s="87">
        <v>88328</v>
      </c>
      <c r="D298" s="87" t="s">
        <v>1792</v>
      </c>
      <c r="E298" s="85" t="s">
        <v>1236</v>
      </c>
      <c r="F298" s="85" t="s">
        <v>1235</v>
      </c>
      <c r="G298" s="86">
        <v>8832802</v>
      </c>
      <c r="H298" s="38" t="str">
        <f>_xlfn.XLOOKUP(G298,Data!$C:$C,Data!$C:$C,"")</f>
        <v/>
      </c>
      <c r="I298" s="85" t="s">
        <v>1244</v>
      </c>
      <c r="J298" s="85" t="s">
        <v>1242</v>
      </c>
      <c r="K298" s="35" t="e">
        <f t="shared" si="4"/>
        <v>#VALUE!</v>
      </c>
    </row>
    <row r="299" spans="1:11" hidden="1" x14ac:dyDescent="0.35">
      <c r="A299" s="84" t="s">
        <v>1592</v>
      </c>
      <c r="B299" s="84" t="s">
        <v>1596</v>
      </c>
      <c r="C299" s="83">
        <v>88329</v>
      </c>
      <c r="D299" s="83" t="s">
        <v>1793</v>
      </c>
      <c r="E299" s="81" t="s">
        <v>1248</v>
      </c>
      <c r="F299" s="81" t="s">
        <v>1247</v>
      </c>
      <c r="G299" s="82">
        <v>8832901</v>
      </c>
      <c r="H299" s="38" t="str">
        <f>_xlfn.XLOOKUP(G299,Data!$C:$C,Data!$C:$C,"")</f>
        <v/>
      </c>
      <c r="I299" s="81" t="s">
        <v>1249</v>
      </c>
      <c r="J299" s="81" t="s">
        <v>1254</v>
      </c>
      <c r="K299" s="35" t="e">
        <f t="shared" si="4"/>
        <v>#VALUE!</v>
      </c>
    </row>
    <row r="300" spans="1:11" hidden="1" x14ac:dyDescent="0.35">
      <c r="A300" s="80" t="s">
        <v>1592</v>
      </c>
      <c r="B300" s="80" t="s">
        <v>1596</v>
      </c>
      <c r="C300" s="79">
        <v>88332</v>
      </c>
      <c r="D300" s="79" t="s">
        <v>1794</v>
      </c>
      <c r="E300" s="77" t="s">
        <v>1258</v>
      </c>
      <c r="F300" s="77" t="s">
        <v>1795</v>
      </c>
      <c r="G300" s="78">
        <v>8833201</v>
      </c>
      <c r="H300" s="38" t="str">
        <f>_xlfn.XLOOKUP(G300,Data!$C:$C,Data!$C:$C,"")</f>
        <v/>
      </c>
      <c r="I300" s="77" t="s">
        <v>1259</v>
      </c>
      <c r="J300" s="77" t="s">
        <v>1254</v>
      </c>
      <c r="K300" s="35" t="e">
        <f t="shared" si="4"/>
        <v>#VALUE!</v>
      </c>
    </row>
    <row r="301" spans="1:11" x14ac:dyDescent="0.35">
      <c r="A301" s="76" t="s">
        <v>1592</v>
      </c>
      <c r="B301" s="76"/>
      <c r="C301" s="75">
        <v>88635</v>
      </c>
      <c r="D301" s="75" t="s">
        <v>1796</v>
      </c>
      <c r="E301" s="72" t="s">
        <v>1267</v>
      </c>
      <c r="F301" s="72" t="s">
        <v>1266</v>
      </c>
      <c r="G301" s="74">
        <v>8863500</v>
      </c>
      <c r="H301" s="38" t="str">
        <f>_xlfn.XLOOKUP(G301,Data!$C:$C,Data!$C:$C,"")</f>
        <v/>
      </c>
      <c r="I301" s="73" t="s">
        <v>1606</v>
      </c>
      <c r="J301" s="72"/>
      <c r="K301" s="35" t="e">
        <f t="shared" si="4"/>
        <v>#VALUE!</v>
      </c>
    </row>
    <row r="302" spans="1:11" x14ac:dyDescent="0.35">
      <c r="A302" s="71" t="s">
        <v>1592</v>
      </c>
      <c r="B302" s="71"/>
      <c r="C302" s="70">
        <v>88636</v>
      </c>
      <c r="D302" s="70" t="s">
        <v>1797</v>
      </c>
      <c r="E302" s="67" t="s">
        <v>1273</v>
      </c>
      <c r="F302" s="67" t="s">
        <v>1272</v>
      </c>
      <c r="G302" s="69">
        <v>8863600</v>
      </c>
      <c r="H302" s="38" t="str">
        <f>_xlfn.XLOOKUP(G302,Data!$C:$C,Data!$C:$C,"")</f>
        <v/>
      </c>
      <c r="I302" s="68" t="s">
        <v>1606</v>
      </c>
      <c r="J302" s="67"/>
      <c r="K302" s="35" t="e">
        <f t="shared" si="4"/>
        <v>#VALUE!</v>
      </c>
    </row>
    <row r="303" spans="1:11" hidden="1" x14ac:dyDescent="0.35">
      <c r="A303" s="66" t="s">
        <v>1592</v>
      </c>
      <c r="B303" s="66" t="s">
        <v>1596</v>
      </c>
      <c r="C303" s="65">
        <v>88682</v>
      </c>
      <c r="D303" s="65" t="s">
        <v>1798</v>
      </c>
      <c r="E303" s="63" t="s">
        <v>1279</v>
      </c>
      <c r="F303" s="63" t="s">
        <v>1278</v>
      </c>
      <c r="G303" s="64">
        <v>8868201</v>
      </c>
      <c r="H303" s="38" t="str">
        <f>_xlfn.XLOOKUP(G303,Data!$C:$C,Data!$C:$C,"")</f>
        <v/>
      </c>
      <c r="I303" s="63" t="s">
        <v>1280</v>
      </c>
      <c r="J303" s="63" t="s">
        <v>1285</v>
      </c>
      <c r="K303" s="35" t="e">
        <f t="shared" si="4"/>
        <v>#VALUE!</v>
      </c>
    </row>
    <row r="304" spans="1:11" hidden="1" x14ac:dyDescent="0.35">
      <c r="A304" s="62" t="s">
        <v>1592</v>
      </c>
      <c r="B304" s="62" t="s">
        <v>1596</v>
      </c>
      <c r="C304" s="61">
        <v>88703</v>
      </c>
      <c r="D304" s="61" t="s">
        <v>1799</v>
      </c>
      <c r="E304" s="59" t="s">
        <v>1289</v>
      </c>
      <c r="F304" s="59" t="s">
        <v>1288</v>
      </c>
      <c r="G304" s="60">
        <v>8870304</v>
      </c>
      <c r="H304" s="38" t="str">
        <f>_xlfn.XLOOKUP(G304,Data!$C:$C,Data!$C:$C,"")</f>
        <v/>
      </c>
      <c r="I304" s="59" t="s">
        <v>1290</v>
      </c>
      <c r="J304" s="59" t="s">
        <v>1089</v>
      </c>
      <c r="K304" s="35" t="e">
        <f t="shared" si="4"/>
        <v>#VALUE!</v>
      </c>
    </row>
    <row r="305" spans="1:11" hidden="1" x14ac:dyDescent="0.35">
      <c r="A305" s="62" t="s">
        <v>1592</v>
      </c>
      <c r="B305" s="62" t="s">
        <v>1596</v>
      </c>
      <c r="C305" s="61">
        <v>88703</v>
      </c>
      <c r="D305" s="61" t="s">
        <v>1799</v>
      </c>
      <c r="E305" s="59" t="s">
        <v>1289</v>
      </c>
      <c r="F305" s="59" t="s">
        <v>1288</v>
      </c>
      <c r="G305" s="60">
        <v>8870306</v>
      </c>
      <c r="H305" s="38" t="str">
        <f>_xlfn.XLOOKUP(G305,Data!$C:$C,Data!$C:$C,"")</f>
        <v/>
      </c>
      <c r="I305" s="59" t="s">
        <v>1296</v>
      </c>
      <c r="J305" s="59" t="s">
        <v>1089</v>
      </c>
      <c r="K305" s="35" t="e">
        <f t="shared" si="4"/>
        <v>#VALUE!</v>
      </c>
    </row>
    <row r="306" spans="1:11" hidden="1" x14ac:dyDescent="0.35">
      <c r="A306" s="62" t="s">
        <v>1592</v>
      </c>
      <c r="B306" s="62" t="s">
        <v>1596</v>
      </c>
      <c r="C306" s="61">
        <v>88703</v>
      </c>
      <c r="D306" s="61" t="s">
        <v>1799</v>
      </c>
      <c r="E306" s="59" t="s">
        <v>1289</v>
      </c>
      <c r="F306" s="59" t="s">
        <v>1288</v>
      </c>
      <c r="G306" s="60">
        <v>8870307</v>
      </c>
      <c r="H306" s="38" t="str">
        <f>_xlfn.XLOOKUP(G306,Data!$C:$C,Data!$C:$C,"")</f>
        <v/>
      </c>
      <c r="I306" s="59" t="s">
        <v>1299</v>
      </c>
      <c r="J306" s="59" t="s">
        <v>1089</v>
      </c>
      <c r="K306" s="35" t="e">
        <f t="shared" si="4"/>
        <v>#VALUE!</v>
      </c>
    </row>
    <row r="307" spans="1:11" hidden="1" x14ac:dyDescent="0.35">
      <c r="A307" s="62" t="s">
        <v>1592</v>
      </c>
      <c r="B307" s="62" t="s">
        <v>1596</v>
      </c>
      <c r="C307" s="61">
        <v>88703</v>
      </c>
      <c r="D307" s="61" t="s">
        <v>1799</v>
      </c>
      <c r="E307" s="59" t="s">
        <v>1289</v>
      </c>
      <c r="F307" s="59" t="s">
        <v>1288</v>
      </c>
      <c r="G307" s="60">
        <v>8870308</v>
      </c>
      <c r="H307" s="38" t="str">
        <f>_xlfn.XLOOKUP(G307,Data!$C:$C,Data!$C:$C,"")</f>
        <v/>
      </c>
      <c r="I307" s="59" t="s">
        <v>1301</v>
      </c>
      <c r="J307" s="59" t="s">
        <v>1089</v>
      </c>
      <c r="K307" s="35" t="e">
        <f t="shared" si="4"/>
        <v>#VALUE!</v>
      </c>
    </row>
    <row r="308" spans="1:11" hidden="1" x14ac:dyDescent="0.35">
      <c r="A308" s="62" t="s">
        <v>1592</v>
      </c>
      <c r="B308" s="62" t="s">
        <v>1596</v>
      </c>
      <c r="C308" s="61">
        <v>88703</v>
      </c>
      <c r="D308" s="61" t="s">
        <v>1799</v>
      </c>
      <c r="E308" s="59" t="s">
        <v>1289</v>
      </c>
      <c r="F308" s="59" t="s">
        <v>1288</v>
      </c>
      <c r="G308" s="60">
        <v>8870310</v>
      </c>
      <c r="H308" s="38" t="str">
        <f>_xlfn.XLOOKUP(G308,Data!$C:$C,Data!$C:$C,"")</f>
        <v/>
      </c>
      <c r="I308" s="59" t="s">
        <v>1303</v>
      </c>
      <c r="J308" s="59" t="s">
        <v>1089</v>
      </c>
      <c r="K308" s="35" t="e">
        <f t="shared" si="4"/>
        <v>#VALUE!</v>
      </c>
    </row>
    <row r="309" spans="1:11" hidden="1" x14ac:dyDescent="0.35">
      <c r="A309" s="62" t="s">
        <v>1592</v>
      </c>
      <c r="B309" s="62" t="s">
        <v>1596</v>
      </c>
      <c r="C309" s="61">
        <v>88703</v>
      </c>
      <c r="D309" s="61" t="s">
        <v>1799</v>
      </c>
      <c r="E309" s="59" t="s">
        <v>1289</v>
      </c>
      <c r="F309" s="59" t="s">
        <v>1288</v>
      </c>
      <c r="G309" s="60">
        <v>8870311</v>
      </c>
      <c r="H309" s="38" t="str">
        <f>_xlfn.XLOOKUP(G309,Data!$C:$C,Data!$C:$C,"")</f>
        <v/>
      </c>
      <c r="I309" s="59" t="s">
        <v>1305</v>
      </c>
      <c r="J309" s="59" t="s">
        <v>1089</v>
      </c>
      <c r="K309" s="35" t="e">
        <f t="shared" si="4"/>
        <v>#VALUE!</v>
      </c>
    </row>
    <row r="310" spans="1:11" hidden="1" x14ac:dyDescent="0.35">
      <c r="A310" s="62" t="s">
        <v>1592</v>
      </c>
      <c r="B310" s="62" t="s">
        <v>1596</v>
      </c>
      <c r="C310" s="61">
        <v>88703</v>
      </c>
      <c r="D310" s="61" t="s">
        <v>1799</v>
      </c>
      <c r="E310" s="59" t="s">
        <v>1289</v>
      </c>
      <c r="F310" s="59" t="s">
        <v>1288</v>
      </c>
      <c r="G310" s="60">
        <v>8870312</v>
      </c>
      <c r="H310" s="38" t="str">
        <f>_xlfn.XLOOKUP(G310,Data!$C:$C,Data!$C:$C,"")</f>
        <v/>
      </c>
      <c r="I310" s="59" t="s">
        <v>1307</v>
      </c>
      <c r="J310" s="59" t="s">
        <v>1089</v>
      </c>
      <c r="K310" s="35" t="e">
        <f t="shared" si="4"/>
        <v>#VALUE!</v>
      </c>
    </row>
    <row r="311" spans="1:11" hidden="1" x14ac:dyDescent="0.35">
      <c r="A311" s="58" t="s">
        <v>1592</v>
      </c>
      <c r="B311" s="58" t="s">
        <v>1596</v>
      </c>
      <c r="C311" s="57">
        <v>88705</v>
      </c>
      <c r="D311" s="57" t="s">
        <v>1800</v>
      </c>
      <c r="E311" s="55" t="s">
        <v>1312</v>
      </c>
      <c r="F311" s="55" t="s">
        <v>1311</v>
      </c>
      <c r="G311" s="56">
        <v>8870501</v>
      </c>
      <c r="H311" s="38" t="str">
        <f>_xlfn.XLOOKUP(G311,Data!$C:$C,Data!$C:$C,"")</f>
        <v/>
      </c>
      <c r="I311" s="55" t="s">
        <v>1313</v>
      </c>
      <c r="J311" s="55" t="s">
        <v>1318</v>
      </c>
      <c r="K311" s="35" t="e">
        <f t="shared" si="4"/>
        <v>#VALUE!</v>
      </c>
    </row>
    <row r="312" spans="1:11" x14ac:dyDescent="0.35">
      <c r="A312" s="54" t="s">
        <v>1592</v>
      </c>
      <c r="B312" s="54" t="s">
        <v>1593</v>
      </c>
      <c r="C312" s="53">
        <v>88725</v>
      </c>
      <c r="D312" s="53" t="s">
        <v>1801</v>
      </c>
      <c r="E312" s="50" t="s">
        <v>1322</v>
      </c>
      <c r="F312" s="50" t="s">
        <v>1321</v>
      </c>
      <c r="G312" s="52">
        <v>8872500</v>
      </c>
      <c r="H312" s="38" t="str">
        <f>_xlfn.XLOOKUP(G312,Data!$C:$C,Data!$C:$C,"")</f>
        <v/>
      </c>
      <c r="I312" s="51" t="s">
        <v>1595</v>
      </c>
      <c r="J312" s="50"/>
      <c r="K312" s="35" t="e">
        <f t="shared" si="4"/>
        <v>#VALUE!</v>
      </c>
    </row>
    <row r="313" spans="1:11" hidden="1" x14ac:dyDescent="0.35">
      <c r="A313" s="49" t="s">
        <v>1592</v>
      </c>
      <c r="B313" s="49" t="s">
        <v>1596</v>
      </c>
      <c r="C313" s="48">
        <v>88756</v>
      </c>
      <c r="D313" s="48" t="s">
        <v>1802</v>
      </c>
      <c r="E313" s="46" t="s">
        <v>1328</v>
      </c>
      <c r="F313" s="46" t="s">
        <v>1327</v>
      </c>
      <c r="G313" s="47">
        <v>8875601</v>
      </c>
      <c r="H313" s="38" t="str">
        <f>_xlfn.XLOOKUP(G313,Data!$C:$C,Data!$C:$C,"")</f>
        <v/>
      </c>
      <c r="I313" s="46" t="s">
        <v>1329</v>
      </c>
      <c r="J313" s="46" t="s">
        <v>1102</v>
      </c>
      <c r="K313" s="35" t="e">
        <f t="shared" si="4"/>
        <v>#VALUE!</v>
      </c>
    </row>
    <row r="314" spans="1:11" hidden="1" x14ac:dyDescent="0.35">
      <c r="A314" s="45" t="s">
        <v>1592</v>
      </c>
      <c r="B314" s="45" t="s">
        <v>1596</v>
      </c>
      <c r="C314" s="44">
        <v>88784</v>
      </c>
      <c r="D314" s="44" t="s">
        <v>1803</v>
      </c>
      <c r="E314" s="42" t="s">
        <v>1336</v>
      </c>
      <c r="F314" s="42" t="s">
        <v>1335</v>
      </c>
      <c r="G314" s="43">
        <v>8878401</v>
      </c>
      <c r="H314" s="38" t="str">
        <f>_xlfn.XLOOKUP(G314,Data!$C:$C,Data!$C:$C,"")</f>
        <v/>
      </c>
      <c r="I314" s="42" t="s">
        <v>1337</v>
      </c>
      <c r="J314" s="42" t="s">
        <v>585</v>
      </c>
      <c r="K314" s="35" t="e">
        <f t="shared" si="4"/>
        <v>#VALUE!</v>
      </c>
    </row>
    <row r="315" spans="1:11" x14ac:dyDescent="0.35">
      <c r="A315" s="41" t="s">
        <v>1592</v>
      </c>
      <c r="B315" s="41"/>
      <c r="C315" s="40">
        <v>88833</v>
      </c>
      <c r="D315" s="40" t="s">
        <v>1804</v>
      </c>
      <c r="E315" s="36" t="s">
        <v>1345</v>
      </c>
      <c r="F315" s="36" t="s">
        <v>1344</v>
      </c>
      <c r="G315" s="39">
        <v>8883300</v>
      </c>
      <c r="H315" s="38" t="str">
        <f>_xlfn.XLOOKUP(G315,Data!$C:$C,Data!$C:$C,"")</f>
        <v/>
      </c>
      <c r="I315" s="37" t="s">
        <v>1595</v>
      </c>
      <c r="J315" s="36"/>
      <c r="K315" s="35" t="e">
        <f t="shared" si="4"/>
        <v>#VALUE!</v>
      </c>
    </row>
  </sheetData>
  <autoFilter ref="A1:K315" xr:uid="{8F31EFB5-5AC0-4467-A409-44E6A50B2AA9}">
    <filterColumn colId="7">
      <filters blank="1"/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>
    <pageSetUpPr fitToPage="1"/>
  </sheetPr>
  <dimension ref="A1:G140"/>
  <sheetViews>
    <sheetView zoomScaleNormal="100" workbookViewId="0">
      <pane ySplit="11" topLeftCell="A54" activePane="bottomLeft" state="frozen"/>
      <selection pane="bottomLeft" activeCell="F68" sqref="F68"/>
    </sheetView>
  </sheetViews>
  <sheetFormatPr defaultColWidth="8.84375" defaultRowHeight="15" x14ac:dyDescent="0.4"/>
  <cols>
    <col min="1" max="1" width="11.23046875" style="1" customWidth="1"/>
    <col min="2" max="2" width="30.84375" style="1" bestFit="1" customWidth="1"/>
    <col min="3" max="3" width="13.84375" style="1" customWidth="1"/>
    <col min="4" max="4" width="47.69140625" style="1" bestFit="1" customWidth="1"/>
    <col min="5" max="5" width="17.69140625" style="1" bestFit="1" customWidth="1"/>
    <col min="6" max="6" width="25.84375" style="2" bestFit="1" customWidth="1"/>
    <col min="7" max="7" width="24.3046875" style="1" bestFit="1" customWidth="1"/>
    <col min="8" max="16384" width="8.84375" style="1"/>
  </cols>
  <sheetData>
    <row r="1" spans="1:7" ht="20" x14ac:dyDescent="0.5">
      <c r="A1" s="26" t="s">
        <v>1805</v>
      </c>
      <c r="B1" s="16"/>
      <c r="C1" s="17" t="s">
        <v>9</v>
      </c>
      <c r="D1" s="24" t="s">
        <v>1806</v>
      </c>
      <c r="E1" s="18"/>
      <c r="F1" s="18"/>
      <c r="G1" s="25" t="s">
        <v>1807</v>
      </c>
    </row>
    <row r="2" spans="1:7" ht="18.5" x14ac:dyDescent="0.45">
      <c r="A2" s="27" t="s">
        <v>1535</v>
      </c>
      <c r="B2" s="27"/>
      <c r="C2" s="22"/>
      <c r="D2" s="20" t="s">
        <v>1527</v>
      </c>
      <c r="E2" s="22"/>
      <c r="F2" s="21" t="s">
        <v>1808</v>
      </c>
      <c r="G2" s="21"/>
    </row>
    <row r="3" spans="1:7" x14ac:dyDescent="0.4">
      <c r="A3" s="29" t="s">
        <v>1809</v>
      </c>
      <c r="B3" s="28" t="s">
        <v>1810</v>
      </c>
      <c r="C3" s="22" t="s">
        <v>20</v>
      </c>
      <c r="D3" s="19" t="str">
        <f>D1</f>
        <v>Amasten Sala AB</v>
      </c>
      <c r="E3" s="22" t="s">
        <v>20</v>
      </c>
      <c r="F3" s="19" t="str">
        <f>D1</f>
        <v>Amasten Sala AB</v>
      </c>
      <c r="G3" s="19"/>
    </row>
    <row r="4" spans="1:7" x14ac:dyDescent="0.4">
      <c r="A4" s="30" t="s">
        <v>1811</v>
      </c>
      <c r="B4" s="31"/>
      <c r="C4" s="22"/>
      <c r="D4" s="19" t="s">
        <v>1812</v>
      </c>
      <c r="E4" s="22"/>
      <c r="F4" s="19" t="s">
        <v>1812</v>
      </c>
      <c r="G4" s="19"/>
    </row>
    <row r="5" spans="1:7" x14ac:dyDescent="0.4">
      <c r="A5" s="30" t="s">
        <v>1813</v>
      </c>
      <c r="B5" s="32"/>
      <c r="C5" s="22"/>
      <c r="D5" s="19" t="str">
        <f>_xlfn.TEXTBEFORE(INDEX(F:F,MATCH(D1,B:B,0)),"@")&amp;", "&amp;_xlfn.TEXTBEFORE(INDEX(D:D,MATCH(D1,B:B,0)),"-")</f>
        <v>PMA9938, FE927</v>
      </c>
      <c r="E5" s="22"/>
      <c r="F5" s="19"/>
      <c r="G5" s="19"/>
    </row>
    <row r="6" spans="1:7" x14ac:dyDescent="0.4">
      <c r="A6" s="30" t="s">
        <v>1814</v>
      </c>
      <c r="B6" s="30"/>
      <c r="C6" s="22"/>
      <c r="D6" s="19" t="s">
        <v>25</v>
      </c>
      <c r="E6" s="22"/>
      <c r="F6" s="19" t="s">
        <v>25</v>
      </c>
      <c r="G6" s="19"/>
    </row>
    <row r="7" spans="1:7" x14ac:dyDescent="0.4">
      <c r="A7" s="30" t="s">
        <v>1815</v>
      </c>
      <c r="B7" s="30" t="s">
        <v>1816</v>
      </c>
      <c r="C7" s="23"/>
      <c r="D7" s="19"/>
      <c r="E7" s="22" t="s">
        <v>26</v>
      </c>
      <c r="F7" s="19" t="s">
        <v>33</v>
      </c>
      <c r="G7" s="19"/>
    </row>
    <row r="8" spans="1:7" x14ac:dyDescent="0.4">
      <c r="A8" s="30" t="s">
        <v>1817</v>
      </c>
      <c r="B8" s="30"/>
      <c r="C8" s="22" t="s">
        <v>1818</v>
      </c>
      <c r="D8" s="19" t="str">
        <f>INDEX(F:F,MATCH(D1,B:B,0))</f>
        <v>PMA9938@pdf.scancloud.se</v>
      </c>
      <c r="E8" s="22" t="s">
        <v>36</v>
      </c>
      <c r="F8" s="19" t="str">
        <f>INDEX(E:E,MATCH(F3,B:B,0))</f>
        <v>0007:5569756504</v>
      </c>
      <c r="G8" s="19"/>
    </row>
    <row r="9" spans="1:7" x14ac:dyDescent="0.4">
      <c r="E9" s="31"/>
      <c r="F9" s="31"/>
    </row>
    <row r="11" spans="1:7" x14ac:dyDescent="0.4">
      <c r="A11" s="3" t="s">
        <v>30</v>
      </c>
      <c r="B11" s="4" t="s">
        <v>31</v>
      </c>
      <c r="C11" s="4" t="s">
        <v>1530</v>
      </c>
      <c r="D11" s="4" t="s">
        <v>35</v>
      </c>
      <c r="E11" s="4" t="s">
        <v>36</v>
      </c>
      <c r="F11" s="4" t="s">
        <v>37</v>
      </c>
      <c r="G11" s="9" t="s">
        <v>38</v>
      </c>
    </row>
    <row r="12" spans="1:7" x14ac:dyDescent="0.4">
      <c r="A12" s="5" t="s">
        <v>41</v>
      </c>
      <c r="B12" s="6" t="s">
        <v>1594</v>
      </c>
      <c r="C12" s="6" t="s">
        <v>43</v>
      </c>
      <c r="D12" s="6" t="s">
        <v>44</v>
      </c>
      <c r="E12" s="6" t="s">
        <v>45</v>
      </c>
      <c r="F12" s="6" t="s">
        <v>46</v>
      </c>
      <c r="G12" s="10">
        <v>5565802526</v>
      </c>
    </row>
    <row r="13" spans="1:7" x14ac:dyDescent="0.4">
      <c r="A13" s="5" t="s">
        <v>58</v>
      </c>
      <c r="B13" s="6" t="s">
        <v>1819</v>
      </c>
      <c r="C13" s="6" t="s">
        <v>1597</v>
      </c>
      <c r="D13" s="6" t="s">
        <v>62</v>
      </c>
      <c r="E13" s="6" t="s">
        <v>63</v>
      </c>
      <c r="F13" s="33" t="s">
        <v>64</v>
      </c>
      <c r="G13" s="11">
        <v>5567079362</v>
      </c>
    </row>
    <row r="14" spans="1:7" x14ac:dyDescent="0.4">
      <c r="A14" s="5" t="s">
        <v>68</v>
      </c>
      <c r="B14" s="6" t="s">
        <v>1820</v>
      </c>
      <c r="C14" s="6" t="s">
        <v>70</v>
      </c>
      <c r="D14" s="6" t="s">
        <v>71</v>
      </c>
      <c r="E14" s="6" t="s">
        <v>72</v>
      </c>
      <c r="F14" s="6" t="s">
        <v>73</v>
      </c>
      <c r="G14" s="11">
        <v>5590181219</v>
      </c>
    </row>
    <row r="15" spans="1:7" x14ac:dyDescent="0.4">
      <c r="A15" s="5" t="s">
        <v>74</v>
      </c>
      <c r="B15" s="6" t="s">
        <v>1821</v>
      </c>
      <c r="C15" s="6" t="s">
        <v>76</v>
      </c>
      <c r="D15" s="6" t="s">
        <v>77</v>
      </c>
      <c r="E15" s="6" t="s">
        <v>78</v>
      </c>
      <c r="F15" s="6" t="s">
        <v>79</v>
      </c>
      <c r="G15" s="11">
        <v>5566848999</v>
      </c>
    </row>
    <row r="16" spans="1:7" x14ac:dyDescent="0.4">
      <c r="A16" s="5" t="s">
        <v>80</v>
      </c>
      <c r="B16" s="6" t="s">
        <v>1822</v>
      </c>
      <c r="C16" s="6" t="s">
        <v>82</v>
      </c>
      <c r="D16" s="6" t="s">
        <v>84</v>
      </c>
      <c r="E16" s="6" t="s">
        <v>85</v>
      </c>
      <c r="F16" s="6" t="s">
        <v>86</v>
      </c>
      <c r="G16" s="11">
        <v>5590626122</v>
      </c>
    </row>
    <row r="17" spans="1:7" x14ac:dyDescent="0.4">
      <c r="A17" s="5" t="s">
        <v>87</v>
      </c>
      <c r="B17" s="6" t="s">
        <v>1823</v>
      </c>
      <c r="C17" s="6" t="s">
        <v>89</v>
      </c>
      <c r="D17" s="6" t="s">
        <v>91</v>
      </c>
      <c r="E17" s="6" t="s">
        <v>92</v>
      </c>
      <c r="F17" s="6" t="s">
        <v>93</v>
      </c>
      <c r="G17" s="11">
        <v>5567986269</v>
      </c>
    </row>
    <row r="18" spans="1:7" x14ac:dyDescent="0.4">
      <c r="A18" s="5" t="s">
        <v>102</v>
      </c>
      <c r="B18" s="6" t="s">
        <v>1824</v>
      </c>
      <c r="C18" s="6" t="s">
        <v>104</v>
      </c>
      <c r="D18" s="6" t="s">
        <v>106</v>
      </c>
      <c r="E18" s="6" t="s">
        <v>107</v>
      </c>
      <c r="F18" s="6" t="s">
        <v>108</v>
      </c>
      <c r="G18" s="11">
        <v>5567862486</v>
      </c>
    </row>
    <row r="19" spans="1:7" x14ac:dyDescent="0.4">
      <c r="A19" s="5" t="s">
        <v>1825</v>
      </c>
      <c r="B19" s="6" t="s">
        <v>1826</v>
      </c>
      <c r="C19" s="6" t="s">
        <v>1602</v>
      </c>
      <c r="D19" s="6" t="s">
        <v>1827</v>
      </c>
      <c r="E19" s="6" t="s">
        <v>1828</v>
      </c>
      <c r="F19" s="6" t="s">
        <v>1829</v>
      </c>
      <c r="G19" s="11">
        <v>5566764394</v>
      </c>
    </row>
    <row r="20" spans="1:7" x14ac:dyDescent="0.4">
      <c r="A20" s="5" t="s">
        <v>119</v>
      </c>
      <c r="B20" s="6" t="s">
        <v>1830</v>
      </c>
      <c r="C20" s="6" t="s">
        <v>121</v>
      </c>
      <c r="D20" s="6" t="s">
        <v>123</v>
      </c>
      <c r="E20" s="6" t="s">
        <v>124</v>
      </c>
      <c r="F20" s="6" t="s">
        <v>125</v>
      </c>
      <c r="G20" s="11">
        <v>5567303374</v>
      </c>
    </row>
    <row r="21" spans="1:7" x14ac:dyDescent="0.4">
      <c r="A21" s="5" t="s">
        <v>129</v>
      </c>
      <c r="B21" s="6" t="s">
        <v>1806</v>
      </c>
      <c r="C21" s="6" t="s">
        <v>131</v>
      </c>
      <c r="D21" s="6" t="s">
        <v>133</v>
      </c>
      <c r="E21" s="6" t="s">
        <v>134</v>
      </c>
      <c r="F21" s="6" t="s">
        <v>135</v>
      </c>
      <c r="G21" s="11">
        <v>5569756504</v>
      </c>
    </row>
    <row r="22" spans="1:7" x14ac:dyDescent="0.4">
      <c r="A22" s="5" t="s">
        <v>147</v>
      </c>
      <c r="B22" s="6" t="s">
        <v>1831</v>
      </c>
      <c r="C22" s="6" t="s">
        <v>149</v>
      </c>
      <c r="D22" s="6" t="s">
        <v>151</v>
      </c>
      <c r="E22" s="6" t="s">
        <v>152</v>
      </c>
      <c r="F22" s="6" t="s">
        <v>153</v>
      </c>
      <c r="G22" s="11">
        <v>5569756520</v>
      </c>
    </row>
    <row r="23" spans="1:7" x14ac:dyDescent="0.4">
      <c r="A23" s="5" t="s">
        <v>161</v>
      </c>
      <c r="B23" s="6" t="s">
        <v>1832</v>
      </c>
      <c r="C23" s="6" t="s">
        <v>163</v>
      </c>
      <c r="D23" s="6" t="s">
        <v>165</v>
      </c>
      <c r="E23" s="6" t="s">
        <v>166</v>
      </c>
      <c r="F23" s="6" t="s">
        <v>167</v>
      </c>
      <c r="G23" s="11">
        <v>5569766925</v>
      </c>
    </row>
    <row r="24" spans="1:7" x14ac:dyDescent="0.4">
      <c r="A24" s="5" t="s">
        <v>171</v>
      </c>
      <c r="B24" s="6" t="s">
        <v>1833</v>
      </c>
      <c r="C24" s="6" t="s">
        <v>173</v>
      </c>
      <c r="D24" s="6" t="s">
        <v>175</v>
      </c>
      <c r="E24" s="6" t="s">
        <v>176</v>
      </c>
      <c r="F24" s="6" t="s">
        <v>177</v>
      </c>
      <c r="G24" s="11">
        <v>5569817892</v>
      </c>
    </row>
    <row r="25" spans="1:7" x14ac:dyDescent="0.4">
      <c r="A25" s="5" t="s">
        <v>1834</v>
      </c>
      <c r="B25" s="6" t="s">
        <v>1835</v>
      </c>
      <c r="C25" s="6" t="s">
        <v>1836</v>
      </c>
      <c r="D25" s="6" t="s">
        <v>1837</v>
      </c>
      <c r="E25" s="6" t="s">
        <v>1838</v>
      </c>
      <c r="F25" s="6" t="s">
        <v>1839</v>
      </c>
      <c r="G25" s="11">
        <v>5590285689</v>
      </c>
    </row>
    <row r="26" spans="1:7" x14ac:dyDescent="0.4">
      <c r="A26" s="5" t="s">
        <v>1840</v>
      </c>
      <c r="B26" s="6" t="s">
        <v>1841</v>
      </c>
      <c r="C26" s="6" t="s">
        <v>1842</v>
      </c>
      <c r="D26" s="6" t="s">
        <v>1843</v>
      </c>
      <c r="E26" s="6" t="s">
        <v>1844</v>
      </c>
      <c r="F26" s="6" t="s">
        <v>1845</v>
      </c>
      <c r="G26" s="11">
        <v>5590280367</v>
      </c>
    </row>
    <row r="27" spans="1:7" x14ac:dyDescent="0.4">
      <c r="A27" s="5" t="s">
        <v>181</v>
      </c>
      <c r="B27" s="6" t="s">
        <v>1846</v>
      </c>
      <c r="C27" s="6" t="s">
        <v>183</v>
      </c>
      <c r="D27" s="6" t="s">
        <v>184</v>
      </c>
      <c r="E27" s="6" t="s">
        <v>185</v>
      </c>
      <c r="F27" s="6" t="s">
        <v>186</v>
      </c>
      <c r="G27" s="11">
        <v>5590363676</v>
      </c>
    </row>
    <row r="28" spans="1:7" x14ac:dyDescent="0.4">
      <c r="A28" s="5" t="s">
        <v>187</v>
      </c>
      <c r="B28" s="6" t="s">
        <v>1847</v>
      </c>
      <c r="C28" s="6" t="s">
        <v>189</v>
      </c>
      <c r="D28" s="6" t="s">
        <v>191</v>
      </c>
      <c r="E28" s="6" t="s">
        <v>192</v>
      </c>
      <c r="F28" s="6" t="s">
        <v>193</v>
      </c>
      <c r="G28" s="11">
        <v>5591271431</v>
      </c>
    </row>
    <row r="29" spans="1:7" x14ac:dyDescent="0.4">
      <c r="A29" s="5" t="s">
        <v>1848</v>
      </c>
      <c r="B29" s="6" t="s">
        <v>1849</v>
      </c>
      <c r="C29" s="6" t="s">
        <v>1850</v>
      </c>
      <c r="D29" s="6" t="s">
        <v>1851</v>
      </c>
      <c r="E29" s="6" t="s">
        <v>1852</v>
      </c>
      <c r="F29" s="6" t="s">
        <v>1853</v>
      </c>
      <c r="G29" s="11">
        <v>5591568299</v>
      </c>
    </row>
    <row r="30" spans="1:7" x14ac:dyDescent="0.4">
      <c r="A30" s="5" t="s">
        <v>217</v>
      </c>
      <c r="B30" s="6" t="s">
        <v>1854</v>
      </c>
      <c r="C30" s="6" t="s">
        <v>219</v>
      </c>
      <c r="D30" s="6" t="s">
        <v>221</v>
      </c>
      <c r="E30" s="6" t="s">
        <v>222</v>
      </c>
      <c r="F30" s="6" t="s">
        <v>223</v>
      </c>
      <c r="G30" s="11">
        <v>5590742630</v>
      </c>
    </row>
    <row r="31" spans="1:7" x14ac:dyDescent="0.4">
      <c r="A31" s="5" t="s">
        <v>227</v>
      </c>
      <c r="B31" s="6" t="s">
        <v>1855</v>
      </c>
      <c r="C31" s="6" t="s">
        <v>229</v>
      </c>
      <c r="D31" s="6" t="s">
        <v>231</v>
      </c>
      <c r="E31" s="6" t="s">
        <v>232</v>
      </c>
      <c r="F31" s="6" t="s">
        <v>233</v>
      </c>
      <c r="G31" s="11">
        <v>5591188395</v>
      </c>
    </row>
    <row r="32" spans="1:7" x14ac:dyDescent="0.4">
      <c r="A32" s="5" t="s">
        <v>235</v>
      </c>
      <c r="B32" s="6" t="s">
        <v>1856</v>
      </c>
      <c r="C32" s="6" t="s">
        <v>237</v>
      </c>
      <c r="D32" s="6" t="s">
        <v>239</v>
      </c>
      <c r="E32" s="6" t="s">
        <v>240</v>
      </c>
      <c r="F32" s="6" t="s">
        <v>241</v>
      </c>
      <c r="G32" s="11">
        <v>5591855720</v>
      </c>
    </row>
    <row r="33" spans="1:7" x14ac:dyDescent="0.4">
      <c r="A33" s="5" t="s">
        <v>245</v>
      </c>
      <c r="B33" s="6" t="s">
        <v>1857</v>
      </c>
      <c r="C33" s="6" t="s">
        <v>247</v>
      </c>
      <c r="D33" s="6" t="s">
        <v>248</v>
      </c>
      <c r="E33" s="6" t="s">
        <v>249</v>
      </c>
      <c r="F33" s="6" t="s">
        <v>250</v>
      </c>
      <c r="G33" s="5">
        <v>5592005580</v>
      </c>
    </row>
    <row r="34" spans="1:7" x14ac:dyDescent="0.4">
      <c r="A34" s="5" t="s">
        <v>1858</v>
      </c>
      <c r="B34" s="6" t="s">
        <v>1859</v>
      </c>
      <c r="C34" s="6" t="s">
        <v>1860</v>
      </c>
      <c r="D34" s="6" t="s">
        <v>1861</v>
      </c>
      <c r="E34" s="6" t="s">
        <v>1862</v>
      </c>
      <c r="F34" s="6" t="s">
        <v>1863</v>
      </c>
      <c r="G34" s="11">
        <v>5569564064</v>
      </c>
    </row>
    <row r="35" spans="1:7" x14ac:dyDescent="0.4">
      <c r="A35" s="5" t="s">
        <v>1864</v>
      </c>
      <c r="B35" s="6" t="s">
        <v>1865</v>
      </c>
      <c r="C35" s="6" t="s">
        <v>1866</v>
      </c>
      <c r="D35" s="6" t="s">
        <v>1867</v>
      </c>
      <c r="E35" s="6" t="s">
        <v>1868</v>
      </c>
      <c r="F35" s="6" t="s">
        <v>1869</v>
      </c>
      <c r="G35" s="11">
        <v>5592012156</v>
      </c>
    </row>
    <row r="36" spans="1:7" x14ac:dyDescent="0.4">
      <c r="A36" s="5" t="s">
        <v>251</v>
      </c>
      <c r="B36" s="6" t="s">
        <v>1870</v>
      </c>
      <c r="C36" s="6" t="s">
        <v>253</v>
      </c>
      <c r="D36" s="6" t="s">
        <v>255</v>
      </c>
      <c r="E36" s="6" t="s">
        <v>256</v>
      </c>
      <c r="F36" s="6" t="s">
        <v>257</v>
      </c>
      <c r="G36" s="11">
        <v>5565516522</v>
      </c>
    </row>
    <row r="37" spans="1:7" x14ac:dyDescent="0.4">
      <c r="A37" s="5" t="s">
        <v>264</v>
      </c>
      <c r="B37" s="6" t="s">
        <v>1871</v>
      </c>
      <c r="C37" s="6" t="s">
        <v>266</v>
      </c>
      <c r="D37" s="6" t="s">
        <v>268</v>
      </c>
      <c r="E37" s="6" t="s">
        <v>269</v>
      </c>
      <c r="F37" s="6" t="s">
        <v>270</v>
      </c>
      <c r="G37" s="11">
        <v>5590595426</v>
      </c>
    </row>
    <row r="38" spans="1:7" x14ac:dyDescent="0.4">
      <c r="A38" s="5" t="s">
        <v>275</v>
      </c>
      <c r="B38" s="6" t="s">
        <v>1872</v>
      </c>
      <c r="C38" s="6" t="s">
        <v>277</v>
      </c>
      <c r="D38" s="6" t="s">
        <v>279</v>
      </c>
      <c r="E38" s="6" t="s">
        <v>280</v>
      </c>
      <c r="F38" s="6" t="s">
        <v>281</v>
      </c>
      <c r="G38" s="11">
        <v>5591574362</v>
      </c>
    </row>
    <row r="39" spans="1:7" x14ac:dyDescent="0.4">
      <c r="A39" s="5" t="s">
        <v>297</v>
      </c>
      <c r="B39" s="6" t="s">
        <v>1873</v>
      </c>
      <c r="C39" s="6" t="s">
        <v>298</v>
      </c>
      <c r="D39" s="6" t="s">
        <v>299</v>
      </c>
      <c r="E39" s="6" t="s">
        <v>300</v>
      </c>
      <c r="F39" s="6" t="s">
        <v>301</v>
      </c>
      <c r="G39" s="11">
        <v>5591130405</v>
      </c>
    </row>
    <row r="40" spans="1:7" x14ac:dyDescent="0.4">
      <c r="A40" s="5" t="s">
        <v>303</v>
      </c>
      <c r="B40" s="6" t="s">
        <v>1874</v>
      </c>
      <c r="C40" s="6" t="s">
        <v>305</v>
      </c>
      <c r="D40" s="6" t="s">
        <v>307</v>
      </c>
      <c r="E40" s="6" t="s">
        <v>308</v>
      </c>
      <c r="F40" s="6" t="s">
        <v>309</v>
      </c>
      <c r="G40" s="11">
        <v>5568978257</v>
      </c>
    </row>
    <row r="41" spans="1:7" x14ac:dyDescent="0.4">
      <c r="A41" s="5" t="s">
        <v>311</v>
      </c>
      <c r="B41" s="6" t="s">
        <v>1875</v>
      </c>
      <c r="C41" s="6" t="s">
        <v>313</v>
      </c>
      <c r="D41" s="6" t="s">
        <v>315</v>
      </c>
      <c r="E41" s="6" t="s">
        <v>316</v>
      </c>
      <c r="F41" s="6" t="s">
        <v>317</v>
      </c>
      <c r="G41" s="11">
        <v>5569193773</v>
      </c>
    </row>
    <row r="42" spans="1:7" x14ac:dyDescent="0.4">
      <c r="A42" s="5" t="s">
        <v>330</v>
      </c>
      <c r="B42" s="6" t="s">
        <v>1876</v>
      </c>
      <c r="C42" s="6" t="s">
        <v>332</v>
      </c>
      <c r="D42" s="6" t="s">
        <v>333</v>
      </c>
      <c r="E42" s="7" t="s">
        <v>334</v>
      </c>
      <c r="F42" s="6" t="s">
        <v>335</v>
      </c>
      <c r="G42" s="12">
        <v>5592276314</v>
      </c>
    </row>
    <row r="43" spans="1:7" x14ac:dyDescent="0.4">
      <c r="A43" s="5" t="s">
        <v>1877</v>
      </c>
      <c r="B43" s="6" t="s">
        <v>1878</v>
      </c>
      <c r="C43" s="6" t="s">
        <v>1879</v>
      </c>
      <c r="D43" s="6" t="s">
        <v>1880</v>
      </c>
      <c r="E43" s="7" t="s">
        <v>1881</v>
      </c>
      <c r="F43" s="6" t="s">
        <v>1882</v>
      </c>
      <c r="G43" s="13">
        <v>5569273831</v>
      </c>
    </row>
    <row r="44" spans="1:7" x14ac:dyDescent="0.4">
      <c r="A44" s="5" t="s">
        <v>1883</v>
      </c>
      <c r="B44" s="6" t="s">
        <v>1884</v>
      </c>
      <c r="C44" s="6" t="s">
        <v>1885</v>
      </c>
      <c r="D44" s="6" t="s">
        <v>1886</v>
      </c>
      <c r="E44" s="7" t="s">
        <v>1887</v>
      </c>
      <c r="F44" s="6" t="s">
        <v>1888</v>
      </c>
      <c r="G44" s="14">
        <v>5569467052</v>
      </c>
    </row>
    <row r="45" spans="1:7" x14ac:dyDescent="0.4">
      <c r="A45" s="5" t="s">
        <v>336</v>
      </c>
      <c r="B45" s="6" t="s">
        <v>1889</v>
      </c>
      <c r="C45" s="6" t="s">
        <v>338</v>
      </c>
      <c r="D45" s="6" t="s">
        <v>340</v>
      </c>
      <c r="E45" s="7" t="s">
        <v>341</v>
      </c>
      <c r="F45" s="6" t="s">
        <v>342</v>
      </c>
      <c r="G45" s="14">
        <v>5592182215</v>
      </c>
    </row>
    <row r="46" spans="1:7" x14ac:dyDescent="0.4">
      <c r="A46" s="5" t="s">
        <v>346</v>
      </c>
      <c r="B46" s="6" t="s">
        <v>1890</v>
      </c>
      <c r="C46" s="6" t="s">
        <v>348</v>
      </c>
      <c r="D46" s="6" t="s">
        <v>349</v>
      </c>
      <c r="E46" s="7" t="s">
        <v>350</v>
      </c>
      <c r="F46" s="6" t="s">
        <v>351</v>
      </c>
      <c r="G46" s="14">
        <v>5592222995</v>
      </c>
    </row>
    <row r="47" spans="1:7" x14ac:dyDescent="0.4">
      <c r="A47" s="5" t="s">
        <v>352</v>
      </c>
      <c r="B47" s="6" t="s">
        <v>1891</v>
      </c>
      <c r="C47" s="6" t="s">
        <v>354</v>
      </c>
      <c r="D47" s="6" t="s">
        <v>356</v>
      </c>
      <c r="E47" s="7" t="s">
        <v>357</v>
      </c>
      <c r="F47" s="6" t="s">
        <v>358</v>
      </c>
      <c r="G47" s="14">
        <v>5567076616</v>
      </c>
    </row>
    <row r="48" spans="1:7" x14ac:dyDescent="0.4">
      <c r="A48" s="5" t="s">
        <v>391</v>
      </c>
      <c r="B48" s="6" t="s">
        <v>1892</v>
      </c>
      <c r="C48" s="6" t="s">
        <v>393</v>
      </c>
      <c r="D48" s="6" t="s">
        <v>395</v>
      </c>
      <c r="E48" s="7" t="s">
        <v>396</v>
      </c>
      <c r="F48" s="6" t="s">
        <v>397</v>
      </c>
      <c r="G48" s="14">
        <v>5566494273</v>
      </c>
    </row>
    <row r="49" spans="1:7" x14ac:dyDescent="0.4">
      <c r="A49" s="5" t="s">
        <v>399</v>
      </c>
      <c r="B49" s="6" t="s">
        <v>1893</v>
      </c>
      <c r="C49" s="6" t="s">
        <v>401</v>
      </c>
      <c r="D49" s="6" t="s">
        <v>403</v>
      </c>
      <c r="E49" s="7" t="s">
        <v>404</v>
      </c>
      <c r="F49" s="6" t="s">
        <v>405</v>
      </c>
      <c r="G49" s="14">
        <v>9696648386</v>
      </c>
    </row>
    <row r="50" spans="1:7" x14ac:dyDescent="0.4">
      <c r="A50" s="5" t="s">
        <v>415</v>
      </c>
      <c r="B50" s="6" t="s">
        <v>1894</v>
      </c>
      <c r="C50" s="6" t="s">
        <v>417</v>
      </c>
      <c r="D50" s="6" t="s">
        <v>419</v>
      </c>
      <c r="E50" s="7" t="s">
        <v>420</v>
      </c>
      <c r="F50" s="6" t="s">
        <v>421</v>
      </c>
      <c r="G50" s="14">
        <v>5566809363</v>
      </c>
    </row>
    <row r="51" spans="1:7" x14ac:dyDescent="0.4">
      <c r="A51" s="5" t="s">
        <v>1895</v>
      </c>
      <c r="B51" s="6" t="s">
        <v>1896</v>
      </c>
      <c r="C51" s="6" t="s">
        <v>1897</v>
      </c>
      <c r="D51" s="6" t="s">
        <v>1898</v>
      </c>
      <c r="E51" s="6" t="s">
        <v>1899</v>
      </c>
      <c r="F51" s="6" t="s">
        <v>1900</v>
      </c>
      <c r="G51" s="5">
        <v>5592746860</v>
      </c>
    </row>
    <row r="52" spans="1:7" x14ac:dyDescent="0.4">
      <c r="A52" s="5" t="s">
        <v>425</v>
      </c>
      <c r="B52" s="6" t="s">
        <v>1901</v>
      </c>
      <c r="C52" s="6" t="s">
        <v>427</v>
      </c>
      <c r="D52" s="6" t="s">
        <v>429</v>
      </c>
      <c r="E52" s="6" t="s">
        <v>430</v>
      </c>
      <c r="F52" s="6" t="s">
        <v>431</v>
      </c>
      <c r="G52" s="5">
        <v>5592736341</v>
      </c>
    </row>
    <row r="53" spans="1:7" x14ac:dyDescent="0.4">
      <c r="A53" s="5" t="s">
        <v>435</v>
      </c>
      <c r="B53" s="6" t="s">
        <v>1902</v>
      </c>
      <c r="C53" s="6" t="s">
        <v>437</v>
      </c>
      <c r="D53" s="6" t="s">
        <v>439</v>
      </c>
      <c r="E53" s="6" t="s">
        <v>440</v>
      </c>
      <c r="F53" s="6" t="s">
        <v>441</v>
      </c>
      <c r="G53" s="5">
        <v>5592736358</v>
      </c>
    </row>
    <row r="54" spans="1:7" x14ac:dyDescent="0.4">
      <c r="A54" s="5" t="s">
        <v>445</v>
      </c>
      <c r="B54" s="6" t="s">
        <v>1903</v>
      </c>
      <c r="C54" s="6" t="s">
        <v>447</v>
      </c>
      <c r="D54" s="6" t="s">
        <v>449</v>
      </c>
      <c r="E54" s="6" t="s">
        <v>450</v>
      </c>
      <c r="F54" s="6" t="s">
        <v>451</v>
      </c>
      <c r="G54" s="5">
        <v>5592736325</v>
      </c>
    </row>
    <row r="55" spans="1:7" x14ac:dyDescent="0.4">
      <c r="A55" s="5" t="s">
        <v>455</v>
      </c>
      <c r="B55" s="6" t="s">
        <v>1904</v>
      </c>
      <c r="C55" s="6" t="s">
        <v>457</v>
      </c>
      <c r="D55" s="6" t="s">
        <v>458</v>
      </c>
      <c r="E55" s="6" t="s">
        <v>459</v>
      </c>
      <c r="F55" s="6" t="s">
        <v>460</v>
      </c>
      <c r="G55" s="5">
        <v>5592486681</v>
      </c>
    </row>
    <row r="56" spans="1:7" x14ac:dyDescent="0.4">
      <c r="A56" s="5" t="s">
        <v>1905</v>
      </c>
      <c r="B56" s="6" t="s">
        <v>1906</v>
      </c>
      <c r="C56" s="6" t="s">
        <v>1609</v>
      </c>
      <c r="D56" s="6" t="s">
        <v>1907</v>
      </c>
      <c r="E56" s="6" t="s">
        <v>1908</v>
      </c>
      <c r="F56" s="6" t="s">
        <v>1909</v>
      </c>
      <c r="G56" s="5">
        <v>5592486707</v>
      </c>
    </row>
    <row r="57" spans="1:7" x14ac:dyDescent="0.4">
      <c r="A57" s="5" t="s">
        <v>461</v>
      </c>
      <c r="B57" s="6" t="s">
        <v>1910</v>
      </c>
      <c r="C57" s="6" t="s">
        <v>463</v>
      </c>
      <c r="D57" s="6" t="s">
        <v>465</v>
      </c>
      <c r="E57" s="6" t="s">
        <v>466</v>
      </c>
      <c r="F57" s="6" t="s">
        <v>467</v>
      </c>
      <c r="G57" s="5">
        <v>5592486699</v>
      </c>
    </row>
    <row r="58" spans="1:7" x14ac:dyDescent="0.4">
      <c r="A58" s="5" t="s">
        <v>471</v>
      </c>
      <c r="B58" s="6" t="s">
        <v>1911</v>
      </c>
      <c r="C58" s="6" t="s">
        <v>473</v>
      </c>
      <c r="D58" s="6" t="s">
        <v>475</v>
      </c>
      <c r="E58" s="6" t="s">
        <v>476</v>
      </c>
      <c r="F58" s="6" t="s">
        <v>477</v>
      </c>
      <c r="G58" s="5">
        <v>9168967686</v>
      </c>
    </row>
    <row r="59" spans="1:7" x14ac:dyDescent="0.4">
      <c r="A59" s="5" t="s">
        <v>480</v>
      </c>
      <c r="B59" s="6" t="s">
        <v>1912</v>
      </c>
      <c r="C59" s="6" t="s">
        <v>482</v>
      </c>
      <c r="D59" s="6" t="s">
        <v>484</v>
      </c>
      <c r="E59" s="6" t="s">
        <v>485</v>
      </c>
      <c r="F59" s="6" t="s">
        <v>486</v>
      </c>
      <c r="G59" s="5">
        <v>9168968452</v>
      </c>
    </row>
    <row r="60" spans="1:7" x14ac:dyDescent="0.4">
      <c r="A60" s="5" t="s">
        <v>488</v>
      </c>
      <c r="B60" s="6" t="s">
        <v>1610</v>
      </c>
      <c r="C60" s="6" t="s">
        <v>490</v>
      </c>
      <c r="D60" s="6" t="s">
        <v>492</v>
      </c>
      <c r="E60" s="6" t="s">
        <v>493</v>
      </c>
      <c r="F60" s="6" t="s">
        <v>494</v>
      </c>
      <c r="G60" s="5">
        <v>9696711093</v>
      </c>
    </row>
    <row r="61" spans="1:7" x14ac:dyDescent="0.4">
      <c r="A61" s="5" t="s">
        <v>496</v>
      </c>
      <c r="B61" s="6" t="s">
        <v>1913</v>
      </c>
      <c r="C61" s="6" t="s">
        <v>498</v>
      </c>
      <c r="D61" s="6" t="s">
        <v>500</v>
      </c>
      <c r="E61" s="6" t="s">
        <v>501</v>
      </c>
      <c r="F61" s="6" t="s">
        <v>502</v>
      </c>
      <c r="G61" s="5">
        <v>9696735423</v>
      </c>
    </row>
    <row r="62" spans="1:7" x14ac:dyDescent="0.4">
      <c r="A62" s="5" t="s">
        <v>504</v>
      </c>
      <c r="B62" s="6" t="s">
        <v>1914</v>
      </c>
      <c r="C62" s="6" t="s">
        <v>506</v>
      </c>
      <c r="D62" s="6" t="s">
        <v>508</v>
      </c>
      <c r="E62" s="6" t="s">
        <v>509</v>
      </c>
      <c r="F62" s="6" t="s">
        <v>510</v>
      </c>
      <c r="G62" s="5">
        <v>9696735407</v>
      </c>
    </row>
    <row r="63" spans="1:7" x14ac:dyDescent="0.4">
      <c r="A63" s="5" t="s">
        <v>512</v>
      </c>
      <c r="B63" s="6" t="s">
        <v>1915</v>
      </c>
      <c r="C63" s="6" t="s">
        <v>514</v>
      </c>
      <c r="D63" s="6" t="s">
        <v>516</v>
      </c>
      <c r="E63" s="6" t="s">
        <v>517</v>
      </c>
      <c r="F63" s="6" t="s">
        <v>518</v>
      </c>
      <c r="G63" s="5">
        <v>9696734202</v>
      </c>
    </row>
    <row r="64" spans="1:7" x14ac:dyDescent="0.4">
      <c r="A64" s="5" t="s">
        <v>520</v>
      </c>
      <c r="B64" s="6" t="s">
        <v>1916</v>
      </c>
      <c r="C64" s="6" t="s">
        <v>522</v>
      </c>
      <c r="D64" s="6" t="s">
        <v>524</v>
      </c>
      <c r="E64" s="6" t="s">
        <v>525</v>
      </c>
      <c r="F64" s="6" t="s">
        <v>526</v>
      </c>
      <c r="G64" s="5">
        <v>9696734210</v>
      </c>
    </row>
    <row r="65" spans="1:7" x14ac:dyDescent="0.4">
      <c r="A65" s="5" t="s">
        <v>528</v>
      </c>
      <c r="B65" s="6" t="s">
        <v>1917</v>
      </c>
      <c r="C65" s="6" t="s">
        <v>530</v>
      </c>
      <c r="D65" s="6" t="s">
        <v>532</v>
      </c>
      <c r="E65" s="6" t="s">
        <v>533</v>
      </c>
      <c r="F65" s="6" t="s">
        <v>534</v>
      </c>
      <c r="G65" s="5">
        <v>9168319763</v>
      </c>
    </row>
    <row r="66" spans="1:7" x14ac:dyDescent="0.4">
      <c r="A66" s="5" t="s">
        <v>544</v>
      </c>
      <c r="B66" s="6" t="s">
        <v>1918</v>
      </c>
      <c r="C66" s="6" t="s">
        <v>546</v>
      </c>
      <c r="D66" s="6" t="s">
        <v>548</v>
      </c>
      <c r="E66" s="6" t="s">
        <v>549</v>
      </c>
      <c r="F66" s="6" t="s">
        <v>550</v>
      </c>
      <c r="G66" s="5">
        <v>5590038617</v>
      </c>
    </row>
    <row r="67" spans="1:7" x14ac:dyDescent="0.4">
      <c r="A67" s="5" t="s">
        <v>554</v>
      </c>
      <c r="B67" s="6" t="s">
        <v>1919</v>
      </c>
      <c r="C67" s="6" t="s">
        <v>556</v>
      </c>
      <c r="D67" s="6" t="s">
        <v>558</v>
      </c>
      <c r="E67" s="6" t="s">
        <v>559</v>
      </c>
      <c r="F67" s="6" t="s">
        <v>560</v>
      </c>
      <c r="G67" s="5">
        <v>5590810734</v>
      </c>
    </row>
    <row r="68" spans="1:7" x14ac:dyDescent="0.4">
      <c r="A68" s="5" t="s">
        <v>1920</v>
      </c>
      <c r="B68" s="6" t="s">
        <v>1921</v>
      </c>
      <c r="C68" s="6" t="s">
        <v>1922</v>
      </c>
      <c r="D68" s="6" t="s">
        <v>1923</v>
      </c>
      <c r="E68" s="6" t="s">
        <v>1924</v>
      </c>
      <c r="F68" s="33" t="s">
        <v>1925</v>
      </c>
      <c r="G68" s="5">
        <v>5592970304</v>
      </c>
    </row>
    <row r="69" spans="1:7" x14ac:dyDescent="0.4">
      <c r="A69" s="5" t="s">
        <v>577</v>
      </c>
      <c r="B69" s="6" t="s">
        <v>1926</v>
      </c>
      <c r="C69" s="6" t="s">
        <v>579</v>
      </c>
      <c r="D69" s="6" t="s">
        <v>581</v>
      </c>
      <c r="E69" s="6" t="s">
        <v>582</v>
      </c>
      <c r="F69" s="6" t="s">
        <v>583</v>
      </c>
      <c r="G69" s="5">
        <v>9696915009</v>
      </c>
    </row>
    <row r="70" spans="1:7" x14ac:dyDescent="0.4">
      <c r="A70" s="5" t="s">
        <v>587</v>
      </c>
      <c r="B70" s="6" t="s">
        <v>1927</v>
      </c>
      <c r="C70" s="6" t="s">
        <v>589</v>
      </c>
      <c r="D70" s="6" t="s">
        <v>591</v>
      </c>
      <c r="E70" s="6" t="s">
        <v>592</v>
      </c>
      <c r="F70" s="6" t="s">
        <v>593</v>
      </c>
      <c r="G70" s="5">
        <v>9696917625</v>
      </c>
    </row>
    <row r="71" spans="1:7" x14ac:dyDescent="0.4">
      <c r="A71" s="5" t="s">
        <v>596</v>
      </c>
      <c r="B71" s="6" t="s">
        <v>1928</v>
      </c>
      <c r="C71" s="6" t="s">
        <v>598</v>
      </c>
      <c r="D71" s="6" t="s">
        <v>600</v>
      </c>
      <c r="E71" s="6" t="s">
        <v>601</v>
      </c>
      <c r="F71" s="6" t="s">
        <v>602</v>
      </c>
      <c r="G71" s="5">
        <v>9678002842</v>
      </c>
    </row>
    <row r="72" spans="1:7" x14ac:dyDescent="0.4">
      <c r="A72" s="5" t="s">
        <v>605</v>
      </c>
      <c r="B72" s="6" t="s">
        <v>1929</v>
      </c>
      <c r="C72" s="6" t="s">
        <v>607</v>
      </c>
      <c r="D72" s="6" t="s">
        <v>608</v>
      </c>
      <c r="E72" s="6" t="s">
        <v>609</v>
      </c>
      <c r="F72" s="6" t="s">
        <v>610</v>
      </c>
      <c r="G72" s="5">
        <v>5593196883</v>
      </c>
    </row>
    <row r="73" spans="1:7" x14ac:dyDescent="0.4">
      <c r="A73" s="5" t="s">
        <v>611</v>
      </c>
      <c r="B73" s="6" t="s">
        <v>1930</v>
      </c>
      <c r="C73" s="6" t="s">
        <v>613</v>
      </c>
      <c r="D73" s="6" t="s">
        <v>615</v>
      </c>
      <c r="E73" s="6" t="s">
        <v>616</v>
      </c>
      <c r="F73" s="6" t="s">
        <v>617</v>
      </c>
      <c r="G73" s="5">
        <v>5593235947</v>
      </c>
    </row>
    <row r="74" spans="1:7" x14ac:dyDescent="0.4">
      <c r="A74" s="5" t="s">
        <v>1931</v>
      </c>
      <c r="B74" s="6" t="s">
        <v>1932</v>
      </c>
      <c r="C74" s="6" t="s">
        <v>1612</v>
      </c>
      <c r="D74" s="6" t="s">
        <v>1933</v>
      </c>
      <c r="E74" s="6" t="s">
        <v>1934</v>
      </c>
      <c r="F74" s="6" t="s">
        <v>1935</v>
      </c>
      <c r="G74" s="5">
        <v>5566732243</v>
      </c>
    </row>
    <row r="75" spans="1:7" x14ac:dyDescent="0.4">
      <c r="A75" s="5" t="s">
        <v>1936</v>
      </c>
      <c r="B75" s="6" t="s">
        <v>1937</v>
      </c>
      <c r="C75" s="6" t="s">
        <v>1615</v>
      </c>
      <c r="D75" s="6" t="s">
        <v>1938</v>
      </c>
      <c r="E75" s="6" t="s">
        <v>1939</v>
      </c>
      <c r="F75" s="6" t="s">
        <v>1940</v>
      </c>
      <c r="G75" s="5">
        <v>5569369621</v>
      </c>
    </row>
    <row r="76" spans="1:7" x14ac:dyDescent="0.4">
      <c r="A76" s="5" t="s">
        <v>1941</v>
      </c>
      <c r="B76" s="6" t="s">
        <v>1942</v>
      </c>
      <c r="C76" s="6" t="s">
        <v>1619</v>
      </c>
      <c r="D76" s="6" t="s">
        <v>1943</v>
      </c>
      <c r="E76" s="6" t="s">
        <v>1944</v>
      </c>
      <c r="F76" s="6" t="s">
        <v>1945</v>
      </c>
      <c r="G76" s="5">
        <v>5567364194</v>
      </c>
    </row>
    <row r="77" spans="1:7" x14ac:dyDescent="0.4">
      <c r="A77" s="5" t="s">
        <v>1946</v>
      </c>
      <c r="B77" s="6" t="s">
        <v>1947</v>
      </c>
      <c r="C77" s="6" t="s">
        <v>1623</v>
      </c>
      <c r="D77" s="6" t="s">
        <v>1948</v>
      </c>
      <c r="E77" s="6" t="s">
        <v>1949</v>
      </c>
      <c r="F77" s="6" t="s">
        <v>1950</v>
      </c>
      <c r="G77" s="5">
        <v>5568325004</v>
      </c>
    </row>
    <row r="78" spans="1:7" x14ac:dyDescent="0.4">
      <c r="A78" s="5" t="s">
        <v>1951</v>
      </c>
      <c r="B78" s="6" t="s">
        <v>1952</v>
      </c>
      <c r="C78" s="6" t="s">
        <v>1626</v>
      </c>
      <c r="D78" s="6" t="s">
        <v>1953</v>
      </c>
      <c r="E78" s="6" t="s">
        <v>1954</v>
      </c>
      <c r="F78" s="6" t="s">
        <v>1955</v>
      </c>
      <c r="G78" s="5">
        <v>5590084751</v>
      </c>
    </row>
    <row r="79" spans="1:7" x14ac:dyDescent="0.4">
      <c r="A79" s="5" t="s">
        <v>1956</v>
      </c>
      <c r="B79" s="6" t="s">
        <v>1957</v>
      </c>
      <c r="C79" s="6" t="s">
        <v>1630</v>
      </c>
      <c r="D79" s="6" t="s">
        <v>1958</v>
      </c>
      <c r="E79" s="6" t="s">
        <v>1959</v>
      </c>
      <c r="F79" s="6" t="s">
        <v>1960</v>
      </c>
      <c r="G79" s="5">
        <v>5569448789</v>
      </c>
    </row>
    <row r="80" spans="1:7" x14ac:dyDescent="0.4">
      <c r="A80" s="5" t="s">
        <v>631</v>
      </c>
      <c r="B80" s="6" t="s">
        <v>1961</v>
      </c>
      <c r="C80" s="6" t="s">
        <v>633</v>
      </c>
      <c r="D80" s="6" t="s">
        <v>635</v>
      </c>
      <c r="E80" s="6" t="s">
        <v>636</v>
      </c>
      <c r="F80" s="6" t="s">
        <v>637</v>
      </c>
      <c r="G80" s="5">
        <v>5593266322</v>
      </c>
    </row>
    <row r="81" spans="1:7" x14ac:dyDescent="0.4">
      <c r="A81" s="5" t="s">
        <v>665</v>
      </c>
      <c r="B81" s="6" t="s">
        <v>1962</v>
      </c>
      <c r="C81" s="6" t="s">
        <v>667</v>
      </c>
      <c r="D81" s="6" t="s">
        <v>669</v>
      </c>
      <c r="E81" s="6" t="s">
        <v>670</v>
      </c>
      <c r="F81" s="6" t="s">
        <v>671</v>
      </c>
      <c r="G81" s="5">
        <v>5593266330</v>
      </c>
    </row>
    <row r="82" spans="1:7" x14ac:dyDescent="0.4">
      <c r="A82" s="5" t="s">
        <v>1963</v>
      </c>
      <c r="B82" s="6" t="s">
        <v>1964</v>
      </c>
      <c r="C82" s="6" t="s">
        <v>1637</v>
      </c>
      <c r="D82" s="6" t="s">
        <v>1965</v>
      </c>
      <c r="E82" s="6" t="s">
        <v>1966</v>
      </c>
      <c r="F82" s="6" t="s">
        <v>1967</v>
      </c>
      <c r="G82" s="5">
        <v>5590075197</v>
      </c>
    </row>
    <row r="83" spans="1:7" x14ac:dyDescent="0.4">
      <c r="A83" s="5" t="s">
        <v>1968</v>
      </c>
      <c r="B83" s="6" t="s">
        <v>1969</v>
      </c>
      <c r="C83" s="6" t="s">
        <v>1640</v>
      </c>
      <c r="D83" s="6" t="s">
        <v>1970</v>
      </c>
      <c r="E83" s="6" t="s">
        <v>1971</v>
      </c>
      <c r="F83" s="6" t="s">
        <v>1972</v>
      </c>
      <c r="G83" s="5">
        <v>5590075221</v>
      </c>
    </row>
    <row r="84" spans="1:7" x14ac:dyDescent="0.4">
      <c r="A84" s="5" t="s">
        <v>1973</v>
      </c>
      <c r="B84" s="6" t="s">
        <v>1974</v>
      </c>
      <c r="C84" s="6" t="s">
        <v>1643</v>
      </c>
      <c r="D84" s="6" t="s">
        <v>1975</v>
      </c>
      <c r="E84" s="6" t="s">
        <v>1976</v>
      </c>
      <c r="F84" s="6" t="s">
        <v>1977</v>
      </c>
      <c r="G84" s="5">
        <v>5590075270</v>
      </c>
    </row>
    <row r="85" spans="1:7" x14ac:dyDescent="0.4">
      <c r="A85" s="5" t="s">
        <v>1978</v>
      </c>
      <c r="B85" s="6" t="s">
        <v>1979</v>
      </c>
      <c r="C85" s="6" t="s">
        <v>1646</v>
      </c>
      <c r="D85" s="6" t="s">
        <v>1980</v>
      </c>
      <c r="E85" s="6" t="s">
        <v>1981</v>
      </c>
      <c r="F85" s="6" t="s">
        <v>1982</v>
      </c>
      <c r="G85" s="5">
        <v>5590075213</v>
      </c>
    </row>
    <row r="86" spans="1:7" x14ac:dyDescent="0.4">
      <c r="A86" s="5" t="s">
        <v>1983</v>
      </c>
      <c r="B86" s="6" t="s">
        <v>1984</v>
      </c>
      <c r="C86" s="6" t="s">
        <v>1649</v>
      </c>
      <c r="D86" s="6" t="s">
        <v>1985</v>
      </c>
      <c r="E86" s="6" t="s">
        <v>1986</v>
      </c>
      <c r="F86" s="6" t="s">
        <v>1987</v>
      </c>
      <c r="G86" s="5">
        <v>5590075189</v>
      </c>
    </row>
    <row r="87" spans="1:7" x14ac:dyDescent="0.4">
      <c r="A87" s="5" t="s">
        <v>1988</v>
      </c>
      <c r="B87" s="6" t="s">
        <v>1989</v>
      </c>
      <c r="C87" s="6" t="s">
        <v>1652</v>
      </c>
      <c r="D87" s="6" t="s">
        <v>1990</v>
      </c>
      <c r="E87" s="6" t="s">
        <v>1991</v>
      </c>
      <c r="F87" s="6" t="s">
        <v>1992</v>
      </c>
      <c r="G87" s="5">
        <v>5590075429</v>
      </c>
    </row>
    <row r="88" spans="1:7" x14ac:dyDescent="0.4">
      <c r="A88" s="5" t="s">
        <v>1993</v>
      </c>
      <c r="B88" s="6" t="s">
        <v>1994</v>
      </c>
      <c r="C88" s="6" t="s">
        <v>1655</v>
      </c>
      <c r="D88" s="6" t="s">
        <v>1995</v>
      </c>
      <c r="E88" s="6" t="s">
        <v>1996</v>
      </c>
      <c r="F88" s="6" t="s">
        <v>1997</v>
      </c>
      <c r="G88" s="5">
        <v>5590075239</v>
      </c>
    </row>
    <row r="89" spans="1:7" x14ac:dyDescent="0.4">
      <c r="A89" s="5" t="s">
        <v>1998</v>
      </c>
      <c r="B89" s="6" t="s">
        <v>1999</v>
      </c>
      <c r="C89" s="6" t="s">
        <v>1658</v>
      </c>
      <c r="D89" s="6" t="s">
        <v>2000</v>
      </c>
      <c r="E89" s="6" t="s">
        <v>2001</v>
      </c>
      <c r="F89" s="6" t="s">
        <v>2002</v>
      </c>
      <c r="G89" s="5">
        <v>5590075205</v>
      </c>
    </row>
    <row r="90" spans="1:7" x14ac:dyDescent="0.4">
      <c r="A90" s="5" t="s">
        <v>2003</v>
      </c>
      <c r="B90" s="6" t="s">
        <v>2004</v>
      </c>
      <c r="C90" s="6" t="s">
        <v>1661</v>
      </c>
      <c r="D90" s="6" t="s">
        <v>2005</v>
      </c>
      <c r="E90" s="6" t="s">
        <v>2006</v>
      </c>
      <c r="F90" s="6" t="s">
        <v>2007</v>
      </c>
      <c r="G90" s="5">
        <v>5590075254</v>
      </c>
    </row>
    <row r="91" spans="1:7" x14ac:dyDescent="0.4">
      <c r="A91" s="5" t="s">
        <v>2008</v>
      </c>
      <c r="B91" s="6" t="s">
        <v>2009</v>
      </c>
      <c r="C91" s="6" t="s">
        <v>1664</v>
      </c>
      <c r="D91" s="6" t="s">
        <v>2010</v>
      </c>
      <c r="E91" s="6" t="s">
        <v>2011</v>
      </c>
      <c r="F91" s="6" t="s">
        <v>2012</v>
      </c>
      <c r="G91" s="5">
        <v>5590075411</v>
      </c>
    </row>
    <row r="92" spans="1:7" x14ac:dyDescent="0.4">
      <c r="A92" s="5" t="s">
        <v>2013</v>
      </c>
      <c r="B92" s="6" t="s">
        <v>2014</v>
      </c>
      <c r="C92" s="6" t="s">
        <v>1667</v>
      </c>
      <c r="D92" s="6" t="s">
        <v>2015</v>
      </c>
      <c r="E92" s="6" t="s">
        <v>2016</v>
      </c>
      <c r="F92" s="6" t="s">
        <v>2017</v>
      </c>
      <c r="G92" s="5">
        <v>5590075247</v>
      </c>
    </row>
    <row r="93" spans="1:7" x14ac:dyDescent="0.4">
      <c r="A93" s="5" t="s">
        <v>2018</v>
      </c>
      <c r="B93" s="6" t="s">
        <v>2019</v>
      </c>
      <c r="C93" s="6" t="s">
        <v>1670</v>
      </c>
      <c r="D93" s="6" t="s">
        <v>2020</v>
      </c>
      <c r="E93" s="6" t="s">
        <v>2021</v>
      </c>
      <c r="F93" s="6" t="s">
        <v>2022</v>
      </c>
      <c r="G93" s="5">
        <v>5568957871</v>
      </c>
    </row>
    <row r="94" spans="1:7" x14ac:dyDescent="0.4">
      <c r="A94" s="5" t="s">
        <v>2023</v>
      </c>
      <c r="B94" s="6" t="s">
        <v>2024</v>
      </c>
      <c r="C94" s="6" t="s">
        <v>1673</v>
      </c>
      <c r="D94" s="6" t="s">
        <v>2025</v>
      </c>
      <c r="E94" s="6" t="s">
        <v>2026</v>
      </c>
      <c r="F94" s="6" t="s">
        <v>2027</v>
      </c>
      <c r="G94" s="5">
        <v>5569977670</v>
      </c>
    </row>
    <row r="95" spans="1:7" x14ac:dyDescent="0.4">
      <c r="A95" s="5" t="s">
        <v>2028</v>
      </c>
      <c r="B95" s="6" t="s">
        <v>2029</v>
      </c>
      <c r="C95" s="6" t="s">
        <v>1676</v>
      </c>
      <c r="D95" s="6" t="s">
        <v>2030</v>
      </c>
      <c r="E95" s="6" t="s">
        <v>2031</v>
      </c>
      <c r="F95" s="6" t="s">
        <v>2032</v>
      </c>
      <c r="G95" s="5">
        <v>5590936356</v>
      </c>
    </row>
    <row r="96" spans="1:7" x14ac:dyDescent="0.4">
      <c r="A96" s="5" t="s">
        <v>2033</v>
      </c>
      <c r="B96" s="6" t="s">
        <v>2034</v>
      </c>
      <c r="C96" s="6" t="s">
        <v>1679</v>
      </c>
      <c r="D96" s="6" t="s">
        <v>2035</v>
      </c>
      <c r="E96" s="6" t="s">
        <v>2036</v>
      </c>
      <c r="F96" s="6" t="s">
        <v>2037</v>
      </c>
      <c r="G96" s="5">
        <v>5590657929</v>
      </c>
    </row>
    <row r="97" spans="1:7" x14ac:dyDescent="0.4">
      <c r="A97" s="5" t="s">
        <v>2038</v>
      </c>
      <c r="B97" s="6" t="s">
        <v>2039</v>
      </c>
      <c r="C97" s="6" t="s">
        <v>1682</v>
      </c>
      <c r="D97" s="6" t="s">
        <v>2040</v>
      </c>
      <c r="E97" s="6" t="s">
        <v>2041</v>
      </c>
      <c r="F97" s="6" t="s">
        <v>2042</v>
      </c>
      <c r="G97" s="5">
        <v>5567057798</v>
      </c>
    </row>
    <row r="98" spans="1:7" x14ac:dyDescent="0.4">
      <c r="A98" s="5" t="s">
        <v>689</v>
      </c>
      <c r="B98" s="6" t="s">
        <v>2043</v>
      </c>
      <c r="C98" s="6" t="s">
        <v>691</v>
      </c>
      <c r="D98" s="6" t="s">
        <v>693</v>
      </c>
      <c r="E98" s="8" t="s">
        <v>694</v>
      </c>
      <c r="F98" s="6" t="s">
        <v>695</v>
      </c>
      <c r="G98" s="15">
        <v>5593235731</v>
      </c>
    </row>
    <row r="99" spans="1:7" x14ac:dyDescent="0.4">
      <c r="A99" s="5" t="s">
        <v>748</v>
      </c>
      <c r="B99" s="6" t="s">
        <v>2044</v>
      </c>
      <c r="C99" s="6" t="s">
        <v>1687</v>
      </c>
      <c r="D99" s="6" t="s">
        <v>752</v>
      </c>
      <c r="E99" s="8" t="s">
        <v>753</v>
      </c>
      <c r="F99" s="33" t="s">
        <v>754</v>
      </c>
      <c r="G99" s="15">
        <v>5593235723</v>
      </c>
    </row>
    <row r="100" spans="1:7" x14ac:dyDescent="0.4">
      <c r="A100" s="5" t="s">
        <v>766</v>
      </c>
      <c r="B100" s="6" t="s">
        <v>2045</v>
      </c>
      <c r="C100" s="6" t="s">
        <v>768</v>
      </c>
      <c r="D100" s="6" t="s">
        <v>770</v>
      </c>
      <c r="E100" s="8" t="s">
        <v>771</v>
      </c>
      <c r="F100" s="6" t="s">
        <v>772</v>
      </c>
      <c r="G100" s="15">
        <v>5593235749</v>
      </c>
    </row>
    <row r="101" spans="1:7" x14ac:dyDescent="0.4">
      <c r="A101" s="5" t="s">
        <v>2046</v>
      </c>
      <c r="B101" s="6" t="s">
        <v>2047</v>
      </c>
      <c r="C101" s="6" t="s">
        <v>1691</v>
      </c>
      <c r="D101" s="6" t="s">
        <v>2048</v>
      </c>
      <c r="E101" s="8" t="s">
        <v>2049</v>
      </c>
      <c r="F101" s="33" t="s">
        <v>2050</v>
      </c>
      <c r="G101" s="15">
        <v>5593235756</v>
      </c>
    </row>
    <row r="102" spans="1:7" x14ac:dyDescent="0.4">
      <c r="A102" s="5" t="s">
        <v>788</v>
      </c>
      <c r="B102" s="6" t="s">
        <v>2051</v>
      </c>
      <c r="C102" s="6" t="s">
        <v>790</v>
      </c>
      <c r="D102" s="6" t="s">
        <v>791</v>
      </c>
      <c r="E102" s="8" t="s">
        <v>792</v>
      </c>
      <c r="F102" s="6" t="s">
        <v>793</v>
      </c>
      <c r="G102" s="15">
        <v>5593332462</v>
      </c>
    </row>
    <row r="103" spans="1:7" x14ac:dyDescent="0.4">
      <c r="A103" s="5" t="s">
        <v>794</v>
      </c>
      <c r="B103" s="6" t="s">
        <v>2052</v>
      </c>
      <c r="C103" s="6" t="s">
        <v>796</v>
      </c>
      <c r="D103" s="6" t="s">
        <v>798</v>
      </c>
      <c r="E103" s="8" t="s">
        <v>799</v>
      </c>
      <c r="F103" s="6" t="s">
        <v>800</v>
      </c>
      <c r="G103" s="15">
        <v>5590266036</v>
      </c>
    </row>
    <row r="104" spans="1:7" x14ac:dyDescent="0.4">
      <c r="A104" s="5" t="s">
        <v>802</v>
      </c>
      <c r="B104" s="6" t="s">
        <v>2053</v>
      </c>
      <c r="C104" s="6" t="s">
        <v>804</v>
      </c>
      <c r="D104" s="6" t="s">
        <v>806</v>
      </c>
      <c r="E104" s="8" t="s">
        <v>807</v>
      </c>
      <c r="F104" s="6" t="s">
        <v>808</v>
      </c>
      <c r="G104" s="15">
        <v>5567489660</v>
      </c>
    </row>
    <row r="105" spans="1:7" x14ac:dyDescent="0.4">
      <c r="A105" s="5" t="s">
        <v>812</v>
      </c>
      <c r="B105" s="6" t="s">
        <v>2054</v>
      </c>
      <c r="C105" s="6" t="s">
        <v>814</v>
      </c>
      <c r="D105" s="6" t="s">
        <v>816</v>
      </c>
      <c r="E105" s="8" t="s">
        <v>817</v>
      </c>
      <c r="F105" s="6" t="s">
        <v>818</v>
      </c>
      <c r="G105" s="15">
        <v>5569508400</v>
      </c>
    </row>
    <row r="106" spans="1:7" x14ac:dyDescent="0.4">
      <c r="A106" s="5" t="s">
        <v>820</v>
      </c>
      <c r="B106" s="6" t="s">
        <v>2055</v>
      </c>
      <c r="C106" s="6" t="s">
        <v>822</v>
      </c>
      <c r="D106" s="6" t="s">
        <v>823</v>
      </c>
      <c r="E106" s="8" t="s">
        <v>824</v>
      </c>
      <c r="F106" s="6" t="s">
        <v>825</v>
      </c>
      <c r="G106" s="15">
        <v>5593371718</v>
      </c>
    </row>
    <row r="107" spans="1:7" x14ac:dyDescent="0.4">
      <c r="A107" s="5" t="s">
        <v>2056</v>
      </c>
      <c r="B107" s="6" t="s">
        <v>2057</v>
      </c>
      <c r="C107" s="6" t="s">
        <v>2058</v>
      </c>
      <c r="D107" s="6" t="s">
        <v>2059</v>
      </c>
      <c r="E107" s="8" t="s">
        <v>2060</v>
      </c>
      <c r="F107" s="6" t="s">
        <v>2061</v>
      </c>
      <c r="G107" s="15">
        <v>5590584701</v>
      </c>
    </row>
    <row r="108" spans="1:7" x14ac:dyDescent="0.4">
      <c r="A108" s="5" t="s">
        <v>2062</v>
      </c>
      <c r="B108" s="6" t="s">
        <v>2063</v>
      </c>
      <c r="C108" s="6" t="s">
        <v>2064</v>
      </c>
      <c r="D108" s="6" t="s">
        <v>2065</v>
      </c>
      <c r="E108" s="8" t="s">
        <v>2066</v>
      </c>
      <c r="F108" s="6" t="s">
        <v>2067</v>
      </c>
      <c r="G108" s="15">
        <v>5591275937</v>
      </c>
    </row>
    <row r="109" spans="1:7" x14ac:dyDescent="0.4">
      <c r="A109" s="5" t="s">
        <v>1110</v>
      </c>
      <c r="B109" s="6" t="s">
        <v>2068</v>
      </c>
      <c r="C109" s="6" t="s">
        <v>1112</v>
      </c>
      <c r="D109" s="6" t="s">
        <v>1114</v>
      </c>
      <c r="E109" s="8" t="s">
        <v>1115</v>
      </c>
      <c r="F109" s="6" t="s">
        <v>1116</v>
      </c>
      <c r="G109" s="15">
        <v>5591636138</v>
      </c>
    </row>
    <row r="110" spans="1:7" x14ac:dyDescent="0.4">
      <c r="A110" s="5" t="s">
        <v>1120</v>
      </c>
      <c r="B110" s="6" t="s">
        <v>2069</v>
      </c>
      <c r="C110" s="6" t="s">
        <v>1122</v>
      </c>
      <c r="D110" s="6" t="s">
        <v>1124</v>
      </c>
      <c r="E110" s="8" t="s">
        <v>1125</v>
      </c>
      <c r="F110" s="6" t="s">
        <v>1126</v>
      </c>
      <c r="G110" s="15">
        <v>5561732636</v>
      </c>
    </row>
    <row r="111" spans="1:7" x14ac:dyDescent="0.4">
      <c r="A111" s="5" t="s">
        <v>1156</v>
      </c>
      <c r="B111" s="6" t="s">
        <v>2070</v>
      </c>
      <c r="C111" s="6" t="s">
        <v>1158</v>
      </c>
      <c r="D111" s="6" t="s">
        <v>1160</v>
      </c>
      <c r="E111" s="8" t="s">
        <v>1161</v>
      </c>
      <c r="F111" s="6" t="s">
        <v>1162</v>
      </c>
      <c r="G111" s="15">
        <v>5566919543</v>
      </c>
    </row>
    <row r="112" spans="1:7" x14ac:dyDescent="0.4">
      <c r="A112" s="5" t="s">
        <v>1192</v>
      </c>
      <c r="B112" s="6" t="s">
        <v>2071</v>
      </c>
      <c r="C112" s="6" t="s">
        <v>1194</v>
      </c>
      <c r="D112" s="6" t="s">
        <v>1196</v>
      </c>
      <c r="E112" s="8" t="s">
        <v>1197</v>
      </c>
      <c r="F112" s="6" t="s">
        <v>1198</v>
      </c>
      <c r="G112" s="15">
        <v>5567105902</v>
      </c>
    </row>
    <row r="113" spans="1:7" x14ac:dyDescent="0.4">
      <c r="A113" s="5" t="s">
        <v>1215</v>
      </c>
      <c r="B113" s="6" t="s">
        <v>2072</v>
      </c>
      <c r="C113" s="6" t="s">
        <v>1217</v>
      </c>
      <c r="D113" s="6" t="s">
        <v>1219</v>
      </c>
      <c r="E113" s="8" t="s">
        <v>1220</v>
      </c>
      <c r="F113" s="6" t="s">
        <v>1221</v>
      </c>
      <c r="G113" s="15">
        <v>5590822622</v>
      </c>
    </row>
    <row r="114" spans="1:7" x14ac:dyDescent="0.4">
      <c r="A114" s="5" t="s">
        <v>1225</v>
      </c>
      <c r="B114" s="6" t="s">
        <v>2073</v>
      </c>
      <c r="C114" s="6" t="s">
        <v>1227</v>
      </c>
      <c r="D114" s="6" t="s">
        <v>1229</v>
      </c>
      <c r="E114" s="8" t="s">
        <v>1230</v>
      </c>
      <c r="F114" s="6" t="s">
        <v>1231</v>
      </c>
      <c r="G114" s="15">
        <v>5566527049</v>
      </c>
    </row>
    <row r="115" spans="1:7" x14ac:dyDescent="0.4">
      <c r="A115" s="5" t="s">
        <v>1234</v>
      </c>
      <c r="B115" s="6" t="s">
        <v>2074</v>
      </c>
      <c r="C115" s="6" t="s">
        <v>1236</v>
      </c>
      <c r="D115" s="6" t="s">
        <v>1238</v>
      </c>
      <c r="E115" s="8" t="s">
        <v>1239</v>
      </c>
      <c r="F115" s="6" t="s">
        <v>1240</v>
      </c>
      <c r="G115" s="15">
        <v>5568834989</v>
      </c>
    </row>
    <row r="116" spans="1:7" x14ac:dyDescent="0.4">
      <c r="A116" s="5" t="s">
        <v>1246</v>
      </c>
      <c r="B116" s="6" t="s">
        <v>2075</v>
      </c>
      <c r="C116" s="6" t="s">
        <v>1248</v>
      </c>
      <c r="D116" s="6" t="s">
        <v>1250</v>
      </c>
      <c r="E116" s="8" t="s">
        <v>1251</v>
      </c>
      <c r="F116" s="6" t="s">
        <v>1252</v>
      </c>
      <c r="G116" s="15">
        <v>5567046767</v>
      </c>
    </row>
    <row r="117" spans="1:7" x14ac:dyDescent="0.4">
      <c r="A117" s="5" t="s">
        <v>1256</v>
      </c>
      <c r="B117" s="6" t="s">
        <v>2076</v>
      </c>
      <c r="C117" s="6" t="s">
        <v>1258</v>
      </c>
      <c r="D117" s="6" t="s">
        <v>1260</v>
      </c>
      <c r="E117" s="8" t="s">
        <v>1261</v>
      </c>
      <c r="F117" s="6" t="s">
        <v>1262</v>
      </c>
      <c r="G117" s="15">
        <v>5567513063</v>
      </c>
    </row>
    <row r="118" spans="1:7" x14ac:dyDescent="0.4">
      <c r="A118" s="5" t="s">
        <v>1277</v>
      </c>
      <c r="B118" s="6" t="s">
        <v>2077</v>
      </c>
      <c r="C118" s="6" t="s">
        <v>1279</v>
      </c>
      <c r="D118" s="6" t="s">
        <v>1281</v>
      </c>
      <c r="E118" s="8" t="s">
        <v>1282</v>
      </c>
      <c r="F118" s="6" t="s">
        <v>1283</v>
      </c>
      <c r="G118" s="15">
        <v>5590841366</v>
      </c>
    </row>
    <row r="119" spans="1:7" x14ac:dyDescent="0.4">
      <c r="A119" s="5" t="s">
        <v>1287</v>
      </c>
      <c r="B119" s="6" t="s">
        <v>2078</v>
      </c>
      <c r="C119" s="6" t="s">
        <v>1289</v>
      </c>
      <c r="D119" s="6" t="s">
        <v>1291</v>
      </c>
      <c r="E119" s="8" t="s">
        <v>1292</v>
      </c>
      <c r="F119" s="6" t="s">
        <v>1293</v>
      </c>
      <c r="G119" s="15">
        <v>5566953633</v>
      </c>
    </row>
    <row r="120" spans="1:7" x14ac:dyDescent="0.4">
      <c r="A120" s="5" t="s">
        <v>1310</v>
      </c>
      <c r="B120" s="6" t="s">
        <v>2079</v>
      </c>
      <c r="C120" s="6" t="s">
        <v>1312</v>
      </c>
      <c r="D120" s="6" t="s">
        <v>1314</v>
      </c>
      <c r="E120" s="8" t="s">
        <v>1315</v>
      </c>
      <c r="F120" s="6" t="s">
        <v>1316</v>
      </c>
      <c r="G120" s="15">
        <v>5568108293</v>
      </c>
    </row>
    <row r="121" spans="1:7" x14ac:dyDescent="0.4">
      <c r="A121" s="5" t="s">
        <v>1320</v>
      </c>
      <c r="B121" s="6" t="s">
        <v>2080</v>
      </c>
      <c r="C121" s="6" t="s">
        <v>1322</v>
      </c>
      <c r="D121" s="6" t="s">
        <v>1323</v>
      </c>
      <c r="E121" s="8" t="s">
        <v>1324</v>
      </c>
      <c r="F121" s="6" t="s">
        <v>1325</v>
      </c>
      <c r="G121" s="15">
        <v>5590626254</v>
      </c>
    </row>
    <row r="122" spans="1:7" x14ac:dyDescent="0.4">
      <c r="A122" s="5" t="s">
        <v>1326</v>
      </c>
      <c r="B122" s="6" t="s">
        <v>2081</v>
      </c>
      <c r="C122" s="6" t="s">
        <v>1328</v>
      </c>
      <c r="D122" s="6" t="s">
        <v>1330</v>
      </c>
      <c r="E122" s="8" t="s">
        <v>1331</v>
      </c>
      <c r="F122" s="6" t="s">
        <v>1332</v>
      </c>
      <c r="G122" s="15">
        <v>5590432216</v>
      </c>
    </row>
    <row r="123" spans="1:7" x14ac:dyDescent="0.4">
      <c r="A123" s="5" t="s">
        <v>1334</v>
      </c>
      <c r="B123" s="6" t="s">
        <v>2082</v>
      </c>
      <c r="C123" s="6" t="s">
        <v>1336</v>
      </c>
      <c r="D123" s="6" t="s">
        <v>1338</v>
      </c>
      <c r="E123" s="8" t="s">
        <v>1339</v>
      </c>
      <c r="F123" s="6" t="s">
        <v>1340</v>
      </c>
      <c r="G123" s="15">
        <v>5565208856</v>
      </c>
    </row>
    <row r="124" spans="1:7" x14ac:dyDescent="0.4">
      <c r="A124" s="5" t="s">
        <v>2083</v>
      </c>
      <c r="B124" s="6" t="s">
        <v>2084</v>
      </c>
      <c r="C124" s="6" t="s">
        <v>2085</v>
      </c>
      <c r="D124" s="6" t="s">
        <v>2086</v>
      </c>
      <c r="E124" s="8" t="s">
        <v>2087</v>
      </c>
      <c r="F124" s="6" t="s">
        <v>2088</v>
      </c>
      <c r="G124" s="15">
        <v>5591908289</v>
      </c>
    </row>
    <row r="125" spans="1:7" x14ac:dyDescent="0.4">
      <c r="A125" s="5" t="s">
        <v>1349</v>
      </c>
      <c r="B125" s="6" t="s">
        <v>2089</v>
      </c>
      <c r="C125" s="6" t="s">
        <v>1351</v>
      </c>
      <c r="D125" s="6" t="s">
        <v>1353</v>
      </c>
      <c r="E125" s="8" t="s">
        <v>1354</v>
      </c>
      <c r="F125" s="6" t="s">
        <v>1355</v>
      </c>
      <c r="G125" s="15">
        <v>5567305775</v>
      </c>
    </row>
    <row r="126" spans="1:7" x14ac:dyDescent="0.4">
      <c r="A126" s="5" t="s">
        <v>1358</v>
      </c>
      <c r="B126" s="6" t="s">
        <v>2090</v>
      </c>
      <c r="C126" s="6" t="s">
        <v>1360</v>
      </c>
      <c r="D126" s="6" t="s">
        <v>1362</v>
      </c>
      <c r="E126" s="8" t="s">
        <v>1363</v>
      </c>
      <c r="F126" s="6" t="s">
        <v>1364</v>
      </c>
      <c r="G126" s="15">
        <v>5567303101</v>
      </c>
    </row>
    <row r="127" spans="1:7" x14ac:dyDescent="0.4">
      <c r="A127" s="5" t="s">
        <v>1367</v>
      </c>
      <c r="B127" s="6" t="s">
        <v>2091</v>
      </c>
      <c r="C127" s="6" t="s">
        <v>1369</v>
      </c>
      <c r="D127" s="6" t="s">
        <v>1371</v>
      </c>
      <c r="E127" s="8" t="s">
        <v>1372</v>
      </c>
      <c r="F127" s="6" t="s">
        <v>1373</v>
      </c>
      <c r="G127" s="15">
        <v>5591593156</v>
      </c>
    </row>
    <row r="128" spans="1:7" x14ac:dyDescent="0.4">
      <c r="A128" s="5" t="s">
        <v>2092</v>
      </c>
      <c r="B128" s="6" t="s">
        <v>2093</v>
      </c>
      <c r="C128" s="6" t="s">
        <v>2094</v>
      </c>
      <c r="D128" s="6" t="s">
        <v>2095</v>
      </c>
      <c r="E128" s="8" t="s">
        <v>2096</v>
      </c>
      <c r="F128" s="6" t="s">
        <v>2097</v>
      </c>
      <c r="G128" s="15">
        <v>5592958036</v>
      </c>
    </row>
    <row r="129" spans="1:7" x14ac:dyDescent="0.4">
      <c r="A129" s="5" t="s">
        <v>1377</v>
      </c>
      <c r="B129" s="6" t="s">
        <v>2098</v>
      </c>
      <c r="C129" s="6" t="s">
        <v>1379</v>
      </c>
      <c r="D129" s="6" t="s">
        <v>1381</v>
      </c>
      <c r="E129" s="8" t="s">
        <v>1382</v>
      </c>
      <c r="F129" s="6" t="s">
        <v>1383</v>
      </c>
      <c r="G129" s="15">
        <v>5564461787</v>
      </c>
    </row>
    <row r="130" spans="1:7" x14ac:dyDescent="0.4">
      <c r="A130" s="5" t="s">
        <v>1388</v>
      </c>
      <c r="B130" s="6" t="s">
        <v>2099</v>
      </c>
      <c r="C130" s="6" t="s">
        <v>1390</v>
      </c>
      <c r="D130" s="6" t="s">
        <v>1392</v>
      </c>
      <c r="E130" s="8" t="s">
        <v>1393</v>
      </c>
      <c r="F130" s="6" t="s">
        <v>1394</v>
      </c>
      <c r="G130" s="15">
        <v>5592082241</v>
      </c>
    </row>
    <row r="131" spans="1:7" x14ac:dyDescent="0.4">
      <c r="A131" s="5" t="s">
        <v>1397</v>
      </c>
      <c r="B131" s="6" t="s">
        <v>2100</v>
      </c>
      <c r="C131" s="6" t="s">
        <v>1399</v>
      </c>
      <c r="D131" s="6" t="s">
        <v>1401</v>
      </c>
      <c r="E131" s="8" t="s">
        <v>1402</v>
      </c>
      <c r="F131" s="6" t="s">
        <v>1403</v>
      </c>
      <c r="G131" s="15">
        <v>5568936677</v>
      </c>
    </row>
    <row r="132" spans="1:7" x14ac:dyDescent="0.4">
      <c r="A132" s="5" t="s">
        <v>1406</v>
      </c>
      <c r="B132" s="6" t="s">
        <v>2101</v>
      </c>
      <c r="C132" s="6" t="s">
        <v>1408</v>
      </c>
      <c r="D132" s="6" t="s">
        <v>1410</v>
      </c>
      <c r="E132" s="8" t="s">
        <v>1411</v>
      </c>
      <c r="F132" s="6" t="s">
        <v>1412</v>
      </c>
      <c r="G132" s="15">
        <v>5562121912</v>
      </c>
    </row>
    <row r="133" spans="1:7" x14ac:dyDescent="0.4">
      <c r="A133" s="5" t="s">
        <v>1415</v>
      </c>
      <c r="B133" s="6" t="s">
        <v>2102</v>
      </c>
      <c r="C133" s="6" t="s">
        <v>1417</v>
      </c>
      <c r="D133" s="6" t="s">
        <v>1419</v>
      </c>
      <c r="E133" s="8" t="s">
        <v>1420</v>
      </c>
      <c r="F133" s="6" t="s">
        <v>1421</v>
      </c>
      <c r="G133" s="15">
        <v>5591581052</v>
      </c>
    </row>
    <row r="134" spans="1:7" x14ac:dyDescent="0.4">
      <c r="A134" s="5" t="s">
        <v>1429</v>
      </c>
      <c r="B134" s="6" t="s">
        <v>2103</v>
      </c>
      <c r="C134" s="6" t="s">
        <v>1431</v>
      </c>
      <c r="D134" s="6" t="s">
        <v>1433</v>
      </c>
      <c r="E134" s="8" t="s">
        <v>1434</v>
      </c>
      <c r="F134" s="6" t="s">
        <v>1435</v>
      </c>
      <c r="G134" s="15">
        <v>5593171357</v>
      </c>
    </row>
    <row r="135" spans="1:7" x14ac:dyDescent="0.4">
      <c r="A135" s="5" t="s">
        <v>1438</v>
      </c>
      <c r="B135" s="6" t="s">
        <v>2104</v>
      </c>
      <c r="C135" s="6" t="s">
        <v>1440</v>
      </c>
      <c r="D135" s="6" t="s">
        <v>1442</v>
      </c>
      <c r="E135" s="8" t="s">
        <v>1443</v>
      </c>
      <c r="F135" s="6" t="s">
        <v>1444</v>
      </c>
      <c r="G135" s="15">
        <v>5566798202</v>
      </c>
    </row>
    <row r="136" spans="1:7" x14ac:dyDescent="0.4">
      <c r="A136" s="5" t="s">
        <v>1461</v>
      </c>
      <c r="B136" s="6" t="s">
        <v>2105</v>
      </c>
      <c r="C136" s="6" t="s">
        <v>1463</v>
      </c>
      <c r="D136" s="6" t="s">
        <v>1465</v>
      </c>
      <c r="E136" s="8" t="s">
        <v>1466</v>
      </c>
      <c r="F136" s="6" t="s">
        <v>1467</v>
      </c>
      <c r="G136" s="15">
        <v>5568471451</v>
      </c>
    </row>
    <row r="137" spans="1:7" x14ac:dyDescent="0.4">
      <c r="A137" s="5" t="s">
        <v>1472</v>
      </c>
      <c r="B137" s="6" t="s">
        <v>2106</v>
      </c>
      <c r="C137" s="6" t="s">
        <v>1474</v>
      </c>
      <c r="D137" s="6" t="s">
        <v>1476</v>
      </c>
      <c r="E137" s="8" t="s">
        <v>1477</v>
      </c>
      <c r="F137" s="6" t="s">
        <v>1478</v>
      </c>
      <c r="G137" s="15">
        <v>5566928569</v>
      </c>
    </row>
    <row r="138" spans="1:7" x14ac:dyDescent="0.4">
      <c r="A138" s="5" t="s">
        <v>1481</v>
      </c>
      <c r="B138" s="6" t="s">
        <v>2107</v>
      </c>
      <c r="C138" s="6" t="s">
        <v>1483</v>
      </c>
      <c r="D138" s="6" t="s">
        <v>1485</v>
      </c>
      <c r="E138" s="8" t="s">
        <v>1486</v>
      </c>
      <c r="F138" s="6" t="s">
        <v>1487</v>
      </c>
      <c r="G138" s="15">
        <v>5566049564</v>
      </c>
    </row>
    <row r="139" spans="1:7" x14ac:dyDescent="0.4">
      <c r="A139" s="5" t="s">
        <v>1490</v>
      </c>
      <c r="B139" s="6" t="s">
        <v>2108</v>
      </c>
      <c r="C139" s="6" t="s">
        <v>1492</v>
      </c>
      <c r="D139" s="6" t="s">
        <v>1494</v>
      </c>
      <c r="E139" s="8" t="s">
        <v>1495</v>
      </c>
      <c r="F139" s="6" t="s">
        <v>1496</v>
      </c>
      <c r="G139" s="15">
        <v>5566050893</v>
      </c>
    </row>
    <row r="140" spans="1:7" x14ac:dyDescent="0.4">
      <c r="A140" s="5" t="s">
        <v>1500</v>
      </c>
      <c r="B140" s="5" t="s">
        <v>2109</v>
      </c>
      <c r="C140" s="5" t="s">
        <v>1502</v>
      </c>
      <c r="D140" s="5" t="s">
        <v>1504</v>
      </c>
      <c r="E140" s="5" t="s">
        <v>1505</v>
      </c>
      <c r="F140" s="5" t="s">
        <v>1506</v>
      </c>
      <c r="G140" s="5">
        <v>5566776331</v>
      </c>
    </row>
  </sheetData>
  <autoFilter ref="A11:G140" xr:uid="{00000000-0001-0000-0000-000000000000}"/>
  <phoneticPr fontId="16" type="noConversion"/>
  <conditionalFormatting sqref="C141:C1048576 C11:C139">
    <cfRule type="duplicateValues" dxfId="0" priority="1"/>
  </conditionalFormatting>
  <dataValidations count="1">
    <dataValidation type="list" allowBlank="1" showInputMessage="1" showErrorMessage="1" sqref="D1" xr:uid="{82E683C5-3F78-452C-B44E-12F7ABE0811F}">
      <formula1>$B$11:$B$1000</formula1>
    </dataValidation>
  </dataValidations>
  <hyperlinks>
    <hyperlink ref="F68" r:id="rId1" xr:uid="{DFDE6C1E-B7A0-4257-A816-6517C41D90D7}"/>
    <hyperlink ref="F13" r:id="rId2" xr:uid="{76552E16-5EBA-4EE1-A8EC-C423EF87007E}"/>
    <hyperlink ref="F101" r:id="rId3" xr:uid="{03A809D9-70A8-4F89-B915-883A4A6232D1}"/>
    <hyperlink ref="F99" r:id="rId4" xr:uid="{3D795C45-66B4-41E9-9122-F46DB285B791}"/>
  </hyperlinks>
  <pageMargins left="0.7" right="0.7" top="0.75" bottom="0.75" header="0.3" footer="0.3"/>
  <pageSetup paperSize="9" scale="69" fitToHeight="0" orientation="landscape" verticalDpi="1200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A342-739A-4344-A295-2905A0DCABE9}">
  <sheetPr codeName="Blad4"/>
  <dimension ref="B1:E39"/>
  <sheetViews>
    <sheetView workbookViewId="0">
      <selection activeCell="D23" sqref="D23"/>
    </sheetView>
  </sheetViews>
  <sheetFormatPr defaultRowHeight="15" x14ac:dyDescent="0.4"/>
  <cols>
    <col min="2" max="2" width="20.07421875" bestFit="1" customWidth="1"/>
    <col min="3" max="3" width="11.3046875" bestFit="1" customWidth="1"/>
    <col min="4" max="4" width="36" bestFit="1" customWidth="1"/>
    <col min="5" max="5" width="10.3046875" bestFit="1" customWidth="1"/>
  </cols>
  <sheetData>
    <row r="1" spans="2:5" x14ac:dyDescent="0.4">
      <c r="B1" t="s">
        <v>2110</v>
      </c>
      <c r="C1" t="s">
        <v>2111</v>
      </c>
      <c r="D1" t="s">
        <v>2112</v>
      </c>
      <c r="E1" t="s">
        <v>2113</v>
      </c>
    </row>
    <row r="2" spans="2:5" x14ac:dyDescent="0.4">
      <c r="B2">
        <v>88241</v>
      </c>
      <c r="C2" t="s">
        <v>1122</v>
      </c>
      <c r="D2" t="s">
        <v>2069</v>
      </c>
      <c r="E2" t="s">
        <v>1539</v>
      </c>
    </row>
    <row r="3" spans="2:5" x14ac:dyDescent="0.4">
      <c r="B3">
        <v>88243</v>
      </c>
      <c r="C3" t="s">
        <v>1158</v>
      </c>
      <c r="D3" t="s">
        <v>2070</v>
      </c>
      <c r="E3" t="s">
        <v>1539</v>
      </c>
    </row>
    <row r="4" spans="2:5" x14ac:dyDescent="0.4">
      <c r="B4">
        <v>882136</v>
      </c>
      <c r="C4" t="s">
        <v>1463</v>
      </c>
      <c r="D4" t="s">
        <v>2105</v>
      </c>
      <c r="E4" t="s">
        <v>1539</v>
      </c>
    </row>
    <row r="5" spans="2:5" x14ac:dyDescent="0.4">
      <c r="B5">
        <v>88703</v>
      </c>
      <c r="C5" t="s">
        <v>1289</v>
      </c>
      <c r="D5" t="s">
        <v>2078</v>
      </c>
      <c r="E5" t="s">
        <v>1539</v>
      </c>
    </row>
    <row r="6" spans="2:5" x14ac:dyDescent="0.4">
      <c r="B6">
        <v>882071</v>
      </c>
      <c r="C6" t="s">
        <v>1408</v>
      </c>
      <c r="D6" t="s">
        <v>2101</v>
      </c>
      <c r="E6" t="s">
        <v>1539</v>
      </c>
    </row>
    <row r="7" spans="2:5" x14ac:dyDescent="0.4">
      <c r="B7">
        <v>88268</v>
      </c>
      <c r="C7" t="s">
        <v>1194</v>
      </c>
      <c r="D7" t="s">
        <v>2071</v>
      </c>
      <c r="E7" t="s">
        <v>1539</v>
      </c>
    </row>
    <row r="8" spans="2:5" x14ac:dyDescent="0.4">
      <c r="B8">
        <v>88834</v>
      </c>
      <c r="C8" t="s">
        <v>2114</v>
      </c>
      <c r="D8" t="s">
        <v>2115</v>
      </c>
      <c r="E8" t="s">
        <v>1539</v>
      </c>
    </row>
    <row r="9" spans="2:5" x14ac:dyDescent="0.4">
      <c r="B9">
        <v>882037</v>
      </c>
      <c r="C9" t="s">
        <v>1369</v>
      </c>
      <c r="D9" t="s">
        <v>2091</v>
      </c>
      <c r="E9" t="s">
        <v>1539</v>
      </c>
    </row>
    <row r="10" spans="2:5" x14ac:dyDescent="0.4">
      <c r="B10">
        <v>882135</v>
      </c>
      <c r="C10" t="s">
        <v>1440</v>
      </c>
      <c r="D10" t="s">
        <v>2104</v>
      </c>
      <c r="E10" t="s">
        <v>1539</v>
      </c>
    </row>
    <row r="11" spans="2:5" x14ac:dyDescent="0.4">
      <c r="B11">
        <v>882115</v>
      </c>
      <c r="C11" t="s">
        <v>1431</v>
      </c>
      <c r="D11" t="s">
        <v>2103</v>
      </c>
      <c r="E11" t="s">
        <v>1539</v>
      </c>
    </row>
    <row r="12" spans="2:5" x14ac:dyDescent="0.4">
      <c r="B12">
        <v>882073</v>
      </c>
      <c r="C12" t="s">
        <v>1417</v>
      </c>
      <c r="D12" t="s">
        <v>2116</v>
      </c>
      <c r="E12" t="s">
        <v>1539</v>
      </c>
    </row>
    <row r="13" spans="2:5" x14ac:dyDescent="0.4">
      <c r="B13">
        <v>88756</v>
      </c>
      <c r="C13" t="s">
        <v>1328</v>
      </c>
      <c r="D13" t="s">
        <v>2081</v>
      </c>
      <c r="E13" t="s">
        <v>1539</v>
      </c>
    </row>
    <row r="14" spans="2:5" x14ac:dyDescent="0.4">
      <c r="B14">
        <v>882055</v>
      </c>
      <c r="C14" t="s">
        <v>1379</v>
      </c>
      <c r="D14" t="s">
        <v>2098</v>
      </c>
      <c r="E14" t="s">
        <v>1539</v>
      </c>
    </row>
    <row r="15" spans="2:5" x14ac:dyDescent="0.4">
      <c r="B15">
        <v>88328</v>
      </c>
      <c r="C15" t="s">
        <v>1236</v>
      </c>
      <c r="D15" t="s">
        <v>2074</v>
      </c>
      <c r="E15" t="s">
        <v>1539</v>
      </c>
    </row>
    <row r="16" spans="2:5" x14ac:dyDescent="0.4">
      <c r="B16">
        <v>88269</v>
      </c>
      <c r="C16" t="s">
        <v>1217</v>
      </c>
      <c r="D16" t="s">
        <v>2072</v>
      </c>
      <c r="E16" t="s">
        <v>1539</v>
      </c>
    </row>
    <row r="17" spans="2:5" x14ac:dyDescent="0.4">
      <c r="B17">
        <v>88215</v>
      </c>
      <c r="C17" t="s">
        <v>1112</v>
      </c>
      <c r="D17" t="s">
        <v>2068</v>
      </c>
      <c r="E17" t="s">
        <v>1539</v>
      </c>
    </row>
    <row r="18" spans="2:5" x14ac:dyDescent="0.4">
      <c r="B18">
        <v>882169</v>
      </c>
      <c r="C18" t="s">
        <v>1492</v>
      </c>
      <c r="D18" t="s">
        <v>2108</v>
      </c>
      <c r="E18" t="s">
        <v>1539</v>
      </c>
    </row>
    <row r="19" spans="2:5" x14ac:dyDescent="0.4">
      <c r="B19">
        <v>88329</v>
      </c>
      <c r="C19" t="s">
        <v>1248</v>
      </c>
      <c r="D19" t="s">
        <v>2075</v>
      </c>
      <c r="E19" t="s">
        <v>1539</v>
      </c>
    </row>
    <row r="20" spans="2:5" x14ac:dyDescent="0.4">
      <c r="C20" t="s">
        <v>1483</v>
      </c>
      <c r="D20" t="s">
        <v>2107</v>
      </c>
      <c r="E20" t="s">
        <v>1539</v>
      </c>
    </row>
    <row r="21" spans="2:5" x14ac:dyDescent="0.4">
      <c r="B21">
        <v>882057</v>
      </c>
      <c r="C21" t="s">
        <v>1399</v>
      </c>
      <c r="D21" t="s">
        <v>2100</v>
      </c>
      <c r="E21" t="s">
        <v>1254</v>
      </c>
    </row>
    <row r="22" spans="2:5" x14ac:dyDescent="0.4">
      <c r="B22">
        <v>882056</v>
      </c>
      <c r="C22" t="s">
        <v>1390</v>
      </c>
      <c r="D22" t="s">
        <v>2099</v>
      </c>
      <c r="E22" t="s">
        <v>1254</v>
      </c>
    </row>
    <row r="23" spans="2:5" x14ac:dyDescent="0.4">
      <c r="B23">
        <v>88784</v>
      </c>
      <c r="C23" t="s">
        <v>1336</v>
      </c>
      <c r="D23" t="s">
        <v>2082</v>
      </c>
      <c r="E23" t="s">
        <v>1539</v>
      </c>
    </row>
    <row r="24" spans="2:5" x14ac:dyDescent="0.4">
      <c r="B24">
        <v>88705</v>
      </c>
      <c r="C24" t="s">
        <v>1312</v>
      </c>
      <c r="D24" t="s">
        <v>2079</v>
      </c>
      <c r="E24" t="s">
        <v>1539</v>
      </c>
    </row>
    <row r="25" spans="2:5" x14ac:dyDescent="0.4">
      <c r="B25">
        <v>88682</v>
      </c>
      <c r="C25" t="s">
        <v>1279</v>
      </c>
      <c r="D25" t="s">
        <v>2077</v>
      </c>
      <c r="E25" t="s">
        <v>1539</v>
      </c>
    </row>
    <row r="26" spans="2:5" x14ac:dyDescent="0.4">
      <c r="B26">
        <v>881048</v>
      </c>
      <c r="C26" t="s">
        <v>1360</v>
      </c>
      <c r="D26" t="s">
        <v>2090</v>
      </c>
      <c r="E26" t="s">
        <v>1539</v>
      </c>
    </row>
    <row r="27" spans="2:5" x14ac:dyDescent="0.4">
      <c r="B27">
        <v>882179</v>
      </c>
      <c r="C27" t="s">
        <v>1502</v>
      </c>
      <c r="D27" t="s">
        <v>2109</v>
      </c>
      <c r="E27" t="s">
        <v>1539</v>
      </c>
    </row>
    <row r="28" spans="2:5" x14ac:dyDescent="0.4">
      <c r="B28">
        <v>88295</v>
      </c>
      <c r="C28" t="s">
        <v>1227</v>
      </c>
      <c r="D28" t="s">
        <v>2117</v>
      </c>
      <c r="E28" t="s">
        <v>1539</v>
      </c>
    </row>
    <row r="29" spans="2:5" x14ac:dyDescent="0.4">
      <c r="B29">
        <v>88332</v>
      </c>
      <c r="C29" t="s">
        <v>1258</v>
      </c>
      <c r="D29" t="s">
        <v>2076</v>
      </c>
      <c r="E29" t="s">
        <v>1539</v>
      </c>
    </row>
    <row r="30" spans="2:5" x14ac:dyDescent="0.4">
      <c r="B30">
        <v>882137</v>
      </c>
      <c r="C30" t="s">
        <v>1474</v>
      </c>
      <c r="D30" t="s">
        <v>2106</v>
      </c>
      <c r="E30" t="s">
        <v>1539</v>
      </c>
    </row>
    <row r="31" spans="2:5" x14ac:dyDescent="0.4">
      <c r="B31">
        <v>881047</v>
      </c>
      <c r="C31" t="s">
        <v>1351</v>
      </c>
      <c r="D31" t="s">
        <v>2089</v>
      </c>
      <c r="E31" t="s">
        <v>1539</v>
      </c>
    </row>
    <row r="32" spans="2:5" x14ac:dyDescent="0.4">
      <c r="B32">
        <v>882232</v>
      </c>
      <c r="C32" t="s">
        <v>1517</v>
      </c>
      <c r="D32" t="s">
        <v>2118</v>
      </c>
      <c r="E32" t="s">
        <v>1539</v>
      </c>
    </row>
    <row r="33" spans="2:5" x14ac:dyDescent="0.4">
      <c r="B33" t="s">
        <v>1097</v>
      </c>
      <c r="C33" t="s">
        <v>1096</v>
      </c>
      <c r="D33" t="s">
        <v>2119</v>
      </c>
      <c r="E33" t="s">
        <v>1539</v>
      </c>
    </row>
    <row r="34" spans="2:5" x14ac:dyDescent="0.4">
      <c r="B34" t="s">
        <v>2120</v>
      </c>
      <c r="C34" t="s">
        <v>1106</v>
      </c>
      <c r="D34" t="s">
        <v>2121</v>
      </c>
      <c r="E34" t="s">
        <v>1539</v>
      </c>
    </row>
    <row r="35" spans="2:5" x14ac:dyDescent="0.4">
      <c r="B35" t="s">
        <v>2122</v>
      </c>
      <c r="C35" t="s">
        <v>1083</v>
      </c>
      <c r="D35" t="s">
        <v>1091</v>
      </c>
      <c r="E35" t="s">
        <v>1539</v>
      </c>
    </row>
    <row r="36" spans="2:5" x14ac:dyDescent="0.4">
      <c r="B36" t="s">
        <v>1069</v>
      </c>
      <c r="C36" t="s">
        <v>1068</v>
      </c>
      <c r="D36" t="s">
        <v>1761</v>
      </c>
      <c r="E36" t="s">
        <v>1539</v>
      </c>
    </row>
    <row r="37" spans="2:5" x14ac:dyDescent="0.4">
      <c r="B37" t="s">
        <v>1055</v>
      </c>
      <c r="C37" t="s">
        <v>1054</v>
      </c>
      <c r="D37" t="s">
        <v>1758</v>
      </c>
      <c r="E37" t="s">
        <v>1539</v>
      </c>
    </row>
    <row r="38" spans="2:5" x14ac:dyDescent="0.4">
      <c r="B38" t="s">
        <v>1040</v>
      </c>
      <c r="C38" t="s">
        <v>1039</v>
      </c>
      <c r="D38" t="s">
        <v>1755</v>
      </c>
      <c r="E38" t="s">
        <v>1539</v>
      </c>
    </row>
    <row r="39" spans="2:5" x14ac:dyDescent="0.4">
      <c r="C39" t="s">
        <v>863</v>
      </c>
      <c r="D39" t="s">
        <v>2123</v>
      </c>
      <c r="E39" t="s">
        <v>1539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046016-fa74-4db9-a3fa-41dcf8192997" xsi:nil="true"/>
    <lcf76f155ced4ddcb4097134ff3c332f xmlns="529dd27b-72dc-462e-b7e3-11672ef3a63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4739FA6A8DD4BA999CD912E6DE23C" ma:contentTypeVersion="15" ma:contentTypeDescription="Skapa ett nytt dokument." ma:contentTypeScope="" ma:versionID="2bd20b2dba73863ec7696c018702a885">
  <xsd:schema xmlns:xsd="http://www.w3.org/2001/XMLSchema" xmlns:xs="http://www.w3.org/2001/XMLSchema" xmlns:p="http://schemas.microsoft.com/office/2006/metadata/properties" xmlns:ns2="43046016-fa74-4db9-a3fa-41dcf8192997" xmlns:ns3="529dd27b-72dc-462e-b7e3-11672ef3a632" targetNamespace="http://schemas.microsoft.com/office/2006/metadata/properties" ma:root="true" ma:fieldsID="cd39d573ba52c44cb10199f866959969" ns2:_="" ns3:_="">
    <xsd:import namespace="43046016-fa74-4db9-a3fa-41dcf8192997"/>
    <xsd:import namespace="529dd27b-72dc-462e-b7e3-11672ef3a63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46016-fa74-4db9-a3fa-41dcf81929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ebb0e96-6e7c-41cc-983f-73cf4145785b}" ma:internalName="TaxCatchAll" ma:showField="CatchAllData" ma:web="43046016-fa74-4db9-a3fa-41dcf8192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dd27b-72dc-462e-b7e3-11672ef3a6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2e685c69-58c3-4d60-8ae3-3de959c47d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762D8243-3498-4B94-B5DF-87A622EBD458}">
  <ds:schemaRefs>
    <ds:schemaRef ds:uri="http://schemas.microsoft.com/office/2006/metadata/properties"/>
    <ds:schemaRef ds:uri="http://schemas.microsoft.com/office/infopath/2007/PartnerControls"/>
    <ds:schemaRef ds:uri="43046016-fa74-4db9-a3fa-41dcf8192997"/>
    <ds:schemaRef ds:uri="529dd27b-72dc-462e-b7e3-11672ef3a632"/>
  </ds:schemaRefs>
</ds:datastoreItem>
</file>

<file path=customXml/itemProps2.xml><?xml version="1.0" encoding="utf-8"?>
<ds:datastoreItem xmlns:ds="http://schemas.openxmlformats.org/officeDocument/2006/customXml" ds:itemID="{798B53B2-30E3-4B6C-A1DF-088EF9CF87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4F82AB-4072-496B-8FF9-E56600295A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046016-fa74-4db9-a3fa-41dcf8192997"/>
    <ds:schemaRef ds:uri="529dd27b-72dc-462e-b7e3-11672ef3a6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3951E55-B0CB-4A8B-AD09-4D2EC33F98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3</vt:i4>
      </vt:variant>
    </vt:vector>
  </HeadingPairs>
  <TitlesOfParts>
    <vt:vector size="9" baseType="lpstr">
      <vt:lpstr>Data</vt:lpstr>
      <vt:lpstr>Fakturainformation</vt:lpstr>
      <vt:lpstr>Input</vt:lpstr>
      <vt:lpstr>Blad1</vt:lpstr>
      <vt:lpstr>ADRESSER</vt:lpstr>
      <vt:lpstr>Blad5</vt:lpstr>
      <vt:lpstr>Bolag</vt:lpstr>
      <vt:lpstr>Orgnr</vt:lpstr>
      <vt:lpstr>Orgnr2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János Nagy</dc:creator>
  <cp:keywords>Adresser</cp:keywords>
  <dc:description/>
  <cp:lastModifiedBy>Helari Nakus - Neobo Fastigheter AB</cp:lastModifiedBy>
  <cp:revision/>
  <dcterms:created xsi:type="dcterms:W3CDTF">2018-06-01T09:52:50Z</dcterms:created>
  <dcterms:modified xsi:type="dcterms:W3CDTF">2025-02-19T09:41:55Z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0x0101001294739FA6A8DD4BA999CD912E6DE23C</vt:lpwstr>
  </property>
  <property fmtid="{D5CDD505-2E9C-101B-9397-08002B2CF9AE}" pid="3" name="TaxKeyword">
    <vt:lpwstr>983;#Adresser|cb458cbd-ad65-4fbe-9d4a-d7a2c4e024ea</vt:lpwstr>
  </property>
  <property fmtid="{D5CDD505-2E9C-101B-9397-08002B2CF9AE}" pid="4" name="Organisation">
    <vt:lpwstr/>
  </property>
  <property fmtid="{D5CDD505-2E9C-101B-9397-08002B2CF9AE}" pid="5" name="CCArkiveringstid">
    <vt:lpwstr>69;#60 månader|116a9c49-89fa-4796-9faf-56aa82f00745</vt:lpwstr>
  </property>
  <property fmtid="{D5CDD505-2E9C-101B-9397-08002B2CF9AE}" pid="6" name="CC_Bolag">
    <vt:lpwstr/>
  </property>
  <property fmtid="{D5CDD505-2E9C-101B-9397-08002B2CF9AE}" pid="7" name="CCIntressent">
    <vt:lpwstr/>
  </property>
  <property fmtid="{D5CDD505-2E9C-101B-9397-08002B2CF9AE}" pid="8" name="CC_DokumenttypEkonomi">
    <vt:lpwstr>567;#Information|3e82a231-e054-48fa-b197-8750c533916b</vt:lpwstr>
  </property>
  <property fmtid="{D5CDD505-2E9C-101B-9397-08002B2CF9AE}" pid="9" name="MediaServiceImageTags">
    <vt:lpwstr/>
  </property>
</Properties>
</file>